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5.xml" ContentType="application/vnd.openxmlformats-officedocument.spreadsheetml.comments+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defaultThemeVersion="124226"/>
  <mc:AlternateContent xmlns:mc="http://schemas.openxmlformats.org/markup-compatibility/2006">
    <mc:Choice Requires="x15">
      <x15ac:absPath xmlns:x15ac="http://schemas.microsoft.com/office/spreadsheetml/2010/11/ac" url="https://cityofbellevue-my.sharepoint.com/personal/ptippy_bellevuewa_gov/Documents/HSP/23 HSP RFP/"/>
    </mc:Choice>
  </mc:AlternateContent>
  <xr:revisionPtr revIDLastSave="6" documentId="8_{AB6C2963-0593-49FF-967C-9953B7E6FFBD}" xr6:coauthVersionLast="47" xr6:coauthVersionMax="47" xr10:uidLastSave="{2163FD4C-A858-4678-8444-A6E1E5D21942}"/>
  <bookViews>
    <workbookView xWindow="-110" yWindow="-110" windowWidth="19420" windowHeight="10420" tabRatio="590" firstSheet="5" activeTab="25" xr2:uid="{00000000-000D-0000-FFFF-FFFF00000000}"/>
  </bookViews>
  <sheets>
    <sheet name="Dropdowns" sheetId="29" state="hidden" r:id="rId1"/>
    <sheet name="5 Default Check" sheetId="43" state="hidden" r:id="rId2"/>
    <sheet name="HTF_Insert" sheetId="103" state="hidden" r:id="rId3"/>
    <sheet name="Definitions" sheetId="33" state="hidden" r:id="rId4"/>
    <sheet name="Validations Checklist" sheetId="37" state="hidden" r:id="rId5"/>
    <sheet name="1" sheetId="1" r:id="rId6"/>
    <sheet name="2A" sheetId="3" state="hidden" r:id="rId7"/>
    <sheet name="2B" sheetId="4" state="hidden" r:id="rId8"/>
    <sheet name="3" sheetId="6" state="hidden" r:id="rId9"/>
    <sheet name="4" sheetId="7" state="hidden" r:id="rId10"/>
    <sheet name="5" sheetId="8" state="hidden" r:id="rId11"/>
    <sheet name="6A" sheetId="104" state="hidden" r:id="rId12"/>
    <sheet name="6B" sheetId="10" state="hidden" r:id="rId13"/>
    <sheet name="6C" sheetId="11" state="hidden" r:id="rId14"/>
    <sheet name="LIHTC Insert" sheetId="99" state="hidden" r:id="rId15"/>
    <sheet name="6D" sheetId="12" state="hidden" r:id="rId16"/>
    <sheet name="Calc Sheet Insert" sheetId="100" state="hidden" r:id="rId17"/>
    <sheet name="6E" sheetId="13" state="hidden" r:id="rId18"/>
    <sheet name="7" sheetId="49" state="hidden" r:id="rId19"/>
    <sheet name="Resources Insert" sheetId="102" state="hidden" r:id="rId20"/>
    <sheet name="8A" sheetId="16" r:id="rId21"/>
    <sheet name="8B" sheetId="17" r:id="rId22"/>
    <sheet name="8C" sheetId="36" r:id="rId23"/>
    <sheet name="8D" sheetId="106" r:id="rId24"/>
    <sheet name="8E" sheetId="21" r:id="rId25"/>
    <sheet name="5 Year Budget" sheetId="109" r:id="rId26"/>
    <sheet name="9A" sheetId="22" state="hidden" r:id="rId27"/>
    <sheet name="9B" sheetId="23" state="hidden" r:id="rId28"/>
    <sheet name="9C" sheetId="24" state="hidden" r:id="rId29"/>
    <sheet name="9D" sheetId="25" state="hidden" r:id="rId30"/>
    <sheet name="9E" sheetId="26" state="hidden" r:id="rId31"/>
  </sheets>
  <externalReferences>
    <externalReference r:id="rId32"/>
  </externalReferences>
  <definedNames>
    <definedName name="_xlnm._FilterDatabase" localSheetId="10" hidden="1">'5'!$C$17:$F$82</definedName>
    <definedName name="_xlnm._FilterDatabase" localSheetId="1"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Measurement">[1]Measurements!$A$1:$A$25</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5">'1'!$B$2:$Q$61</definedName>
    <definedName name="_xlnm.Print_Area" localSheetId="6">'2A'!$B$2:$V$41</definedName>
    <definedName name="_xlnm.Print_Area" localSheetId="7">'2B'!$B$12:$P$34</definedName>
    <definedName name="_xlnm.Print_Area" localSheetId="8">'3'!$B$15:$H$56</definedName>
    <definedName name="_xlnm.Print_Area" localSheetId="9">'4'!$B$2:$H$34</definedName>
    <definedName name="_xlnm.Print_Area" localSheetId="10">'5'!$B$12:$G$85</definedName>
    <definedName name="_xlnm.Print_Area" localSheetId="1">'5 Default Check'!$B$3:$F$68</definedName>
    <definedName name="_xlnm.Print_Area" localSheetId="25">'5 Year Budget'!$A$1:$N$36</definedName>
    <definedName name="_xlnm.Print_Area" localSheetId="11">'6A'!$B$13:$U$127</definedName>
    <definedName name="_xlnm.Print_Area" localSheetId="12">'6B'!$B$6:$L$102</definedName>
    <definedName name="_xlnm.Print_Area" localSheetId="13">'6C'!$B$10:$L$121</definedName>
    <definedName name="_xlnm.Print_Area" localSheetId="15">'6D'!$B$6:$I$56</definedName>
    <definedName name="_xlnm.Print_Area" localSheetId="17">'6E'!$B$7:$J$59</definedName>
    <definedName name="_xlnm.Print_Area" localSheetId="18">'7'!$B$9:$Q$52</definedName>
    <definedName name="_xlnm.Print_Area" localSheetId="20">'8A'!$B$8:$Q$53</definedName>
    <definedName name="_xlnm.Print_Area" localSheetId="21">'8B'!$B$8:$J$51</definedName>
    <definedName name="_xlnm.Print_Area" localSheetId="22">'8C'!$B$9:$S$65</definedName>
    <definedName name="_xlnm.Print_Area" localSheetId="23">'8D'!$B$13:$Y$120</definedName>
    <definedName name="_xlnm.Print_Area" localSheetId="24">'8E'!$B$8:$F$48</definedName>
    <definedName name="_xlnm.Print_Area" localSheetId="26">'9A'!$B$2:$I$103</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3">Definitions!$A$1:$L$44</definedName>
    <definedName name="_xlnm.Print_Area" localSheetId="4">'Validations Checklist'!$A$1:$J$27</definedName>
    <definedName name="_xlnm.Print_Titles" localSheetId="11">'6A'!$13:$22</definedName>
    <definedName name="_xlnm.Print_Titles" localSheetId="12">'6B'!$6:$12</definedName>
    <definedName name="_xlnm.Print_Titles" localSheetId="13">'6C'!$10:$19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1">'5 Default Check'!$E$7:$E$68</definedName>
    <definedName name="Schedule_Dates">'5'!$E$18:$E$84</definedName>
    <definedName name="Schedule_Tasks" localSheetId="1">'5 Default Check'!$D$7:$D$67</definedName>
    <definedName name="Schedule_Tasks">'5'!$D$18:$D$84</definedName>
    <definedName name="ServiceUnit">'[1]Service Units'!$A$1:$A$35</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9" i="109" l="1"/>
  <c r="N19" i="109"/>
  <c r="J19" i="109"/>
  <c r="G15" i="109"/>
  <c r="C15" i="109"/>
  <c r="B15" i="109"/>
  <c r="S121" i="104" l="1"/>
  <c r="S120" i="104"/>
  <c r="S119" i="104"/>
  <c r="S118" i="104"/>
  <c r="S117" i="104"/>
  <c r="S116" i="104"/>
  <c r="S115" i="104"/>
  <c r="S110" i="104"/>
  <c r="S109" i="104"/>
  <c r="S108" i="104"/>
  <c r="S107" i="104"/>
  <c r="S106" i="104"/>
  <c r="S105" i="104"/>
  <c r="S104" i="104"/>
  <c r="S103" i="104"/>
  <c r="S102" i="104"/>
  <c r="S101" i="104"/>
  <c r="S100" i="104"/>
  <c r="S99" i="104"/>
  <c r="S95" i="104"/>
  <c r="S94" i="104"/>
  <c r="S93" i="104"/>
  <c r="S89" i="104"/>
  <c r="S88" i="104"/>
  <c r="S87" i="104"/>
  <c r="S86" i="104"/>
  <c r="S85" i="104"/>
  <c r="S84" i="104"/>
  <c r="S83" i="104"/>
  <c r="S82" i="104"/>
  <c r="S78" i="104"/>
  <c r="S77" i="104"/>
  <c r="S76" i="104"/>
  <c r="S75" i="104"/>
  <c r="S74" i="104"/>
  <c r="S70" i="104"/>
  <c r="S69" i="104"/>
  <c r="S65" i="104"/>
  <c r="S64" i="104"/>
  <c r="S63" i="104"/>
  <c r="S62" i="104"/>
  <c r="S61" i="104"/>
  <c r="S60" i="104"/>
  <c r="S59" i="104"/>
  <c r="S58" i="104"/>
  <c r="S57" i="104"/>
  <c r="S56" i="104"/>
  <c r="S55" i="104"/>
  <c r="S54" i="104"/>
  <c r="S53" i="104"/>
  <c r="S49" i="104"/>
  <c r="S48" i="104"/>
  <c r="S47" i="104"/>
  <c r="S46" i="104"/>
  <c r="S45" i="104"/>
  <c r="S44" i="104"/>
  <c r="S43" i="104"/>
  <c r="S42" i="104"/>
  <c r="S41" i="104"/>
  <c r="S40" i="104"/>
  <c r="S39" i="104"/>
  <c r="S38" i="104"/>
  <c r="S37" i="104"/>
  <c r="S36" i="104"/>
  <c r="S35" i="104"/>
  <c r="S34" i="104"/>
  <c r="K121" i="104"/>
  <c r="K120" i="104"/>
  <c r="K119" i="104"/>
  <c r="K118" i="104"/>
  <c r="K117" i="104"/>
  <c r="K116" i="104"/>
  <c r="K115" i="104"/>
  <c r="K110" i="104"/>
  <c r="K109" i="104"/>
  <c r="K108" i="104"/>
  <c r="K107" i="104"/>
  <c r="K106" i="104"/>
  <c r="K105" i="104"/>
  <c r="K104" i="104"/>
  <c r="K103" i="104"/>
  <c r="K102" i="104"/>
  <c r="K101" i="104"/>
  <c r="K100" i="104"/>
  <c r="K99" i="104"/>
  <c r="K95" i="104"/>
  <c r="K94" i="104"/>
  <c r="K93" i="104"/>
  <c r="K89" i="104"/>
  <c r="K88" i="104"/>
  <c r="K87" i="104"/>
  <c r="K86" i="104"/>
  <c r="K85" i="104"/>
  <c r="K84" i="104"/>
  <c r="K83" i="104"/>
  <c r="K82" i="104"/>
  <c r="K78" i="104"/>
  <c r="K77" i="104"/>
  <c r="K76" i="104"/>
  <c r="K75" i="104"/>
  <c r="K74" i="104"/>
  <c r="K70" i="104"/>
  <c r="K69" i="104"/>
  <c r="K65" i="104"/>
  <c r="K64" i="104"/>
  <c r="K63" i="104"/>
  <c r="K62" i="104"/>
  <c r="K61" i="104"/>
  <c r="K60" i="104"/>
  <c r="K59" i="104"/>
  <c r="K58" i="104"/>
  <c r="K57" i="104"/>
  <c r="K56" i="104"/>
  <c r="K55" i="104"/>
  <c r="K54" i="104"/>
  <c r="K53" i="104"/>
  <c r="K49" i="104"/>
  <c r="K48" i="104"/>
  <c r="K47" i="104"/>
  <c r="K46" i="104"/>
  <c r="K45" i="104"/>
  <c r="K44" i="104"/>
  <c r="K43" i="104"/>
  <c r="K42" i="104"/>
  <c r="K41" i="104"/>
  <c r="K40" i="104"/>
  <c r="K39" i="104"/>
  <c r="K38" i="104"/>
  <c r="K37" i="104"/>
  <c r="K36" i="104"/>
  <c r="K35" i="104"/>
  <c r="K34" i="104"/>
  <c r="K26" i="104"/>
  <c r="K27" i="104"/>
  <c r="K28" i="104"/>
  <c r="K29" i="104"/>
  <c r="K30" i="104"/>
  <c r="S26" i="104"/>
  <c r="S27" i="104"/>
  <c r="S28" i="104"/>
  <c r="S29" i="104"/>
  <c r="S30" i="104"/>
  <c r="S25" i="104"/>
  <c r="K25" i="104"/>
  <c r="R56" i="36" l="1"/>
  <c r="Q56" i="36"/>
  <c r="P56" i="36"/>
  <c r="O56" i="36"/>
  <c r="N56" i="36"/>
  <c r="R42" i="36"/>
  <c r="Q42" i="36"/>
  <c r="P42" i="36"/>
  <c r="O42" i="36"/>
  <c r="N42" i="36"/>
  <c r="R27" i="36"/>
  <c r="Q27" i="36"/>
  <c r="P27" i="36"/>
  <c r="O27" i="36"/>
  <c r="N27" i="36"/>
  <c r="H38" i="12" l="1"/>
  <c r="D12" i="26" l="1"/>
  <c r="L56" i="36" l="1"/>
  <c r="J122" i="104"/>
  <c r="I76" i="106" l="1"/>
  <c r="I72" i="106"/>
  <c r="I110" i="106"/>
  <c r="E27" i="21" l="1"/>
  <c r="P38" i="3"/>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E43" i="21"/>
  <c r="E42" i="21"/>
  <c r="E41" i="21"/>
  <c r="E40" i="21"/>
  <c r="E39" i="21"/>
  <c r="E38" i="21"/>
  <c r="E37" i="21"/>
  <c r="E36" i="21"/>
  <c r="E35" i="21"/>
  <c r="E34" i="21"/>
  <c r="E33" i="21"/>
  <c r="E32" i="21"/>
  <c r="E31" i="21"/>
  <c r="E30" i="21"/>
  <c r="E29" i="21"/>
  <c r="E28" i="21"/>
  <c r="E26" i="21"/>
  <c r="E25" i="21"/>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D16"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K107" i="11" l="1"/>
  <c r="J107" i="11"/>
  <c r="U122" i="104" l="1"/>
  <c r="T122" i="104"/>
  <c r="Q122" i="104"/>
  <c r="P122" i="104"/>
  <c r="O122" i="104"/>
  <c r="N122" i="104"/>
  <c r="M122" i="104"/>
  <c r="L122" i="104"/>
  <c r="U111" i="104"/>
  <c r="T111" i="104"/>
  <c r="Q111" i="104"/>
  <c r="P111" i="104"/>
  <c r="O111" i="104"/>
  <c r="N111" i="104"/>
  <c r="M111" i="104"/>
  <c r="L111" i="104"/>
  <c r="U96" i="104"/>
  <c r="T96" i="104"/>
  <c r="Q96" i="104"/>
  <c r="P96" i="104"/>
  <c r="O96" i="104"/>
  <c r="N96" i="104"/>
  <c r="M96" i="104"/>
  <c r="L96" i="104"/>
  <c r="J96" i="104"/>
  <c r="U90" i="104"/>
  <c r="T90" i="104"/>
  <c r="Q90" i="104"/>
  <c r="P90" i="104"/>
  <c r="O90" i="104"/>
  <c r="N90" i="104"/>
  <c r="M90" i="104"/>
  <c r="L90" i="104"/>
  <c r="J90" i="104"/>
  <c r="U79" i="104"/>
  <c r="T79" i="104"/>
  <c r="Q79" i="104"/>
  <c r="P79" i="104"/>
  <c r="O79" i="104"/>
  <c r="N79" i="104"/>
  <c r="M79" i="104"/>
  <c r="L79" i="104"/>
  <c r="J79" i="104"/>
  <c r="U71" i="104"/>
  <c r="T71" i="104"/>
  <c r="Q71" i="104"/>
  <c r="P71" i="104"/>
  <c r="O71" i="104"/>
  <c r="N71" i="104"/>
  <c r="M71" i="104"/>
  <c r="L71" i="104"/>
  <c r="J71" i="104"/>
  <c r="U66" i="104"/>
  <c r="T66" i="104"/>
  <c r="Q66" i="104"/>
  <c r="P66" i="104"/>
  <c r="O66" i="104"/>
  <c r="N66" i="104"/>
  <c r="M66" i="104"/>
  <c r="L66" i="104"/>
  <c r="J66" i="104"/>
  <c r="U50" i="104"/>
  <c r="T50" i="104"/>
  <c r="Q50" i="104"/>
  <c r="P50" i="104"/>
  <c r="O50" i="104"/>
  <c r="N50" i="104"/>
  <c r="M50" i="104"/>
  <c r="L50" i="104"/>
  <c r="J50" i="104"/>
  <c r="G40" i="104"/>
  <c r="G39" i="104"/>
  <c r="I30" i="11"/>
  <c r="U31" i="104"/>
  <c r="T31" i="104"/>
  <c r="Q31" i="104"/>
  <c r="P31" i="104"/>
  <c r="O31" i="104"/>
  <c r="N31" i="104"/>
  <c r="M31" i="104"/>
  <c r="L31" i="104"/>
  <c r="J31" i="104"/>
  <c r="I26" i="11"/>
  <c r="E26" i="11" s="1"/>
  <c r="I25" i="11"/>
  <c r="I24" i="11"/>
  <c r="I23" i="11"/>
  <c r="I22" i="11"/>
  <c r="I21" i="11"/>
  <c r="C16" i="104"/>
  <c r="S79" i="104" l="1"/>
  <c r="S96" i="104"/>
  <c r="S71" i="104"/>
  <c r="S90" i="104"/>
  <c r="S111" i="104"/>
  <c r="N125" i="104"/>
  <c r="N23" i="104" s="1"/>
  <c r="O125" i="104"/>
  <c r="O23" i="104" s="1"/>
  <c r="S122" i="104"/>
  <c r="S124" i="104" s="1"/>
  <c r="U125" i="104"/>
  <c r="U23" i="104" s="1"/>
  <c r="S66" i="104"/>
  <c r="S50" i="104"/>
  <c r="S31" i="104"/>
  <c r="K71" i="104"/>
  <c r="Q125" i="104"/>
  <c r="Q23" i="104" s="1"/>
  <c r="P125" i="104"/>
  <c r="P23" i="104" s="1"/>
  <c r="T125" i="104"/>
  <c r="T23" i="104" s="1"/>
  <c r="M125" i="104"/>
  <c r="M23" i="104" s="1"/>
  <c r="I34" i="10"/>
  <c r="I42" i="11"/>
  <c r="I30" i="10"/>
  <c r="I38" i="11"/>
  <c r="I25" i="10"/>
  <c r="I33" i="11"/>
  <c r="I31" i="10"/>
  <c r="I39" i="11"/>
  <c r="I31" i="11"/>
  <c r="I23" i="10"/>
  <c r="I27" i="10"/>
  <c r="I35" i="11"/>
  <c r="I32" i="11"/>
  <c r="I24" i="10"/>
  <c r="I35" i="10"/>
  <c r="I43" i="11"/>
  <c r="I32" i="10"/>
  <c r="I40" i="11"/>
  <c r="I36" i="10"/>
  <c r="I44" i="11"/>
  <c r="I26" i="10"/>
  <c r="I34" i="11"/>
  <c r="I45" i="11"/>
  <c r="I37" i="10"/>
  <c r="I36" i="11"/>
  <c r="I28" i="10"/>
  <c r="I37" i="11"/>
  <c r="I29" i="10"/>
  <c r="I33" i="10"/>
  <c r="I41" i="11"/>
  <c r="I61" i="1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6" i="10"/>
  <c r="I66" i="11"/>
  <c r="I55" i="10"/>
  <c r="I65" i="11"/>
  <c r="I73" i="11"/>
  <c r="I62" i="10"/>
  <c r="I74" i="11"/>
  <c r="I63" i="10"/>
  <c r="I70" i="11"/>
  <c r="I59" i="10"/>
  <c r="I71" i="11"/>
  <c r="I60" i="10"/>
  <c r="I72" i="11"/>
  <c r="I61" i="10"/>
  <c r="I79" i="11"/>
  <c r="I67" i="10"/>
  <c r="I83" i="11"/>
  <c r="I71" i="10"/>
  <c r="I68" i="10"/>
  <c r="I80" i="11"/>
  <c r="I85" i="11"/>
  <c r="I73" i="10"/>
  <c r="I69" i="10"/>
  <c r="I81" i="11"/>
  <c r="I66" i="10"/>
  <c r="I78" i="11"/>
  <c r="I82" i="11"/>
  <c r="I70" i="10"/>
  <c r="I84" i="11"/>
  <c r="I72" i="10"/>
  <c r="I91" i="11"/>
  <c r="E91" i="11" s="1"/>
  <c r="I78" i="10"/>
  <c r="I77" i="10"/>
  <c r="I90" i="11"/>
  <c r="I89" i="11"/>
  <c r="I76" i="10"/>
  <c r="I99" i="11"/>
  <c r="I85" i="10"/>
  <c r="I103" i="11"/>
  <c r="I89" i="10"/>
  <c r="I96" i="11"/>
  <c r="I82" i="10"/>
  <c r="I83" i="10"/>
  <c r="I97" i="11"/>
  <c r="I100" i="11"/>
  <c r="I86" i="10"/>
  <c r="I104" i="11"/>
  <c r="I90" i="10"/>
  <c r="I105" i="11"/>
  <c r="I91" i="10"/>
  <c r="I81" i="10"/>
  <c r="I95" i="11"/>
  <c r="I98" i="11"/>
  <c r="I84" i="10"/>
  <c r="I101" i="11"/>
  <c r="I87" i="10"/>
  <c r="I102" i="11"/>
  <c r="I88" i="10"/>
  <c r="I106" i="11"/>
  <c r="I92" i="10"/>
  <c r="I100" i="10"/>
  <c r="I115" i="11"/>
  <c r="I96" i="10"/>
  <c r="I111" i="11"/>
  <c r="I97" i="10"/>
  <c r="I112" i="11"/>
  <c r="I101" i="10"/>
  <c r="I116" i="11"/>
  <c r="I99" i="10"/>
  <c r="I114" i="11"/>
  <c r="I95" i="10"/>
  <c r="I110" i="11"/>
  <c r="I113" i="11"/>
  <c r="I98" i="10"/>
  <c r="K122" i="104"/>
  <c r="K111" i="104"/>
  <c r="K96" i="104"/>
  <c r="K90" i="104"/>
  <c r="K79" i="104"/>
  <c r="K66" i="104"/>
  <c r="K50" i="104"/>
  <c r="I22" i="10"/>
  <c r="L125" i="104"/>
  <c r="L23" i="104" s="1"/>
  <c r="I19" i="10"/>
  <c r="I18" i="10"/>
  <c r="I17" i="10"/>
  <c r="I16" i="10"/>
  <c r="I15" i="10"/>
  <c r="K31" i="104"/>
  <c r="I14" i="10"/>
  <c r="K124" i="104" l="1"/>
  <c r="K125" i="104"/>
  <c r="S125" i="104"/>
  <c r="CK2" i="103"/>
  <c r="CJ2" i="103"/>
  <c r="J125" i="104" l="1"/>
  <c r="H37" i="12"/>
  <c r="CF2" i="103"/>
  <c r="H2" i="103"/>
  <c r="G2" i="103"/>
  <c r="F2" i="103"/>
  <c r="E2" i="103"/>
  <c r="D2" i="103"/>
  <c r="C2" i="103"/>
  <c r="B2" i="103"/>
  <c r="AU2" i="103"/>
  <c r="AT2" i="103"/>
  <c r="AS2" i="103"/>
  <c r="AR2" i="103"/>
  <c r="AQ2" i="103"/>
  <c r="AP2" i="103"/>
  <c r="AO2" i="103"/>
  <c r="AN2" i="103"/>
  <c r="AM2" i="103"/>
  <c r="AL2" i="103"/>
  <c r="AK2" i="103"/>
  <c r="AJ2" i="103"/>
  <c r="AI2" i="103"/>
  <c r="AH2" i="103"/>
  <c r="AG2" i="103"/>
  <c r="AF2" i="103"/>
  <c r="AE2" i="103"/>
  <c r="AD2" i="103"/>
  <c r="BN2" i="103"/>
  <c r="BM2" i="103"/>
  <c r="BL2" i="103"/>
  <c r="BJ2" i="103"/>
  <c r="BO2" i="103"/>
  <c r="BI2" i="103"/>
  <c r="BH2" i="103"/>
  <c r="BG2" i="103"/>
  <c r="BF2" i="103"/>
  <c r="BE2" i="103"/>
  <c r="BD2" i="103"/>
  <c r="BC2" i="103"/>
  <c r="BB2" i="103"/>
  <c r="BA2" i="103"/>
  <c r="AZ2" i="103"/>
  <c r="AY2" i="103"/>
  <c r="AX2" i="103"/>
  <c r="AW2" i="103"/>
  <c r="BK2" i="103"/>
  <c r="BS2" i="103"/>
  <c r="BR2" i="103"/>
  <c r="BZ2" i="103"/>
  <c r="BX2" i="103"/>
  <c r="BV2" i="103"/>
  <c r="CG2" i="103" l="1"/>
  <c r="DU2" i="103"/>
  <c r="G7" i="102" l="1"/>
  <c r="F7" i="102"/>
  <c r="E7" i="102"/>
  <c r="D7" i="102"/>
  <c r="C7" i="102"/>
  <c r="B7" i="102"/>
  <c r="G6" i="102"/>
  <c r="F6" i="102"/>
  <c r="E6" i="102"/>
  <c r="D6" i="102"/>
  <c r="C6" i="102"/>
  <c r="B6" i="102"/>
  <c r="G5" i="102"/>
  <c r="F5" i="102"/>
  <c r="E5" i="102"/>
  <c r="D5" i="102"/>
  <c r="C5" i="102"/>
  <c r="B5" i="102"/>
  <c r="G4" i="102"/>
  <c r="F4" i="102"/>
  <c r="E4" i="102"/>
  <c r="D4" i="102"/>
  <c r="C4" i="102"/>
  <c r="B4" i="102"/>
  <c r="G3" i="102"/>
  <c r="F3" i="102"/>
  <c r="E3" i="102"/>
  <c r="D3" i="102"/>
  <c r="C3" i="102"/>
  <c r="B3" i="102"/>
  <c r="G2" i="102"/>
  <c r="F2" i="102"/>
  <c r="E2" i="102"/>
  <c r="D2" i="102"/>
  <c r="C2" i="102"/>
  <c r="B2" i="102"/>
  <c r="Q2" i="100" l="1"/>
  <c r="P2" i="100"/>
  <c r="O2" i="100"/>
  <c r="N2" i="100"/>
  <c r="M2" i="100"/>
  <c r="L2" i="100"/>
  <c r="K2" i="100"/>
  <c r="J2" i="100"/>
  <c r="I2" i="100"/>
  <c r="H2" i="100"/>
  <c r="G2" i="100"/>
  <c r="F2" i="100"/>
  <c r="E2" i="100"/>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T2" i="99"/>
  <c r="DS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I2" i="99"/>
  <c r="CH2" i="99"/>
  <c r="CG2" i="99"/>
  <c r="CF2" i="99"/>
  <c r="CE2" i="99"/>
  <c r="CD2" i="99"/>
  <c r="CC2" i="99"/>
  <c r="CB2" i="99"/>
  <c r="CA2" i="99"/>
  <c r="BZ2" i="99"/>
  <c r="BY2" i="99"/>
  <c r="BX2" i="99"/>
  <c r="BW2" i="99"/>
  <c r="BV2" i="99"/>
  <c r="BU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F57" i="36" l="1"/>
  <c r="G23" i="37"/>
  <c r="F47" i="49"/>
  <c r="E47" i="49"/>
  <c r="F21" i="49"/>
  <c r="E21" i="49"/>
  <c r="C12" i="49"/>
  <c r="F49" i="49" l="1"/>
  <c r="S126" i="104" s="1"/>
  <c r="F23" i="49"/>
  <c r="G49" i="49" l="1"/>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I88" i="106" s="1"/>
  <c r="K90" i="106"/>
  <c r="L90" i="106" s="1"/>
  <c r="M90" i="106" s="1"/>
  <c r="N90" i="106" s="1"/>
  <c r="O90" i="106" s="1"/>
  <c r="P90" i="106" s="1"/>
  <c r="Q90" i="106" s="1"/>
  <c r="R90" i="106" s="1"/>
  <c r="S90" i="106" s="1"/>
  <c r="T90" i="106" s="1"/>
  <c r="U90" i="106" s="1"/>
  <c r="V90" i="106" s="1"/>
  <c r="W90" i="106" s="1"/>
  <c r="E71" i="43"/>
  <c r="F43" i="36" l="1"/>
  <c r="G17" i="37"/>
  <c r="H20" i="36"/>
  <c r="J88" i="106" l="1"/>
  <c r="J89" i="106" s="1"/>
  <c r="K20" i="36"/>
  <c r="L20" i="36" s="1"/>
  <c r="C10" i="26"/>
  <c r="C17" i="25"/>
  <c r="C15" i="24"/>
  <c r="C10" i="23"/>
  <c r="C5" i="22"/>
  <c r="C11" i="21"/>
  <c r="C12" i="36"/>
  <c r="C11" i="17"/>
  <c r="C11" i="16"/>
  <c r="C10" i="13"/>
  <c r="C9" i="12"/>
  <c r="C13" i="11"/>
  <c r="C9" i="10"/>
  <c r="C15" i="8"/>
  <c r="C5" i="7"/>
  <c r="C18" i="6"/>
  <c r="C15" i="4"/>
  <c r="C5" i="3"/>
  <c r="K88" i="106" l="1"/>
  <c r="AA2" i="103"/>
  <c r="Z2" i="103"/>
  <c r="Y2" i="103"/>
  <c r="X2" i="103"/>
  <c r="W2" i="103"/>
  <c r="V2" i="103"/>
  <c r="U2" i="103"/>
  <c r="T2" i="103"/>
  <c r="L88" i="106" l="1"/>
  <c r="L89" i="106" s="1"/>
  <c r="K89" i="106"/>
  <c r="M88" i="106" l="1"/>
  <c r="M89" i="106" s="1"/>
  <c r="G24" i="37"/>
  <c r="G22" i="37"/>
  <c r="G21"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DL2" i="103" s="1"/>
  <c r="E50" i="17"/>
  <c r="E40" i="17"/>
  <c r="DK2" i="103" s="1"/>
  <c r="D40" i="17"/>
  <c r="K28" i="4"/>
  <c r="O28" i="4" s="1"/>
  <c r="DM2" i="103" l="1"/>
  <c r="F50" i="17"/>
  <c r="N57" i="36" s="1"/>
  <c r="DJ2" i="103"/>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E24" i="21"/>
  <c r="L36" i="16"/>
  <c r="CV2" i="103" s="1"/>
  <c r="L25" i="36"/>
  <c r="I41" i="106" s="1"/>
  <c r="E46" i="16"/>
  <c r="P26" i="16"/>
  <c r="E23" i="21" l="1"/>
  <c r="I62" i="106"/>
  <c r="I79" i="106" s="1"/>
  <c r="U88" i="106"/>
  <c r="U89" i="106" s="1"/>
  <c r="J41" i="106"/>
  <c r="E49" i="16"/>
  <c r="E43" i="3" s="1"/>
  <c r="CO2" i="103"/>
  <c r="D28" i="22"/>
  <c r="D57" i="22"/>
  <c r="V88" i="106" l="1"/>
  <c r="V89" i="106" s="1"/>
  <c r="E44" i="21"/>
  <c r="K41" i="106"/>
  <c r="J62" i="106"/>
  <c r="J79" i="106" s="1"/>
  <c r="N34" i="4"/>
  <c r="Q2" i="103" s="1"/>
  <c r="W88" i="106" l="1"/>
  <c r="W89" i="106" s="1"/>
  <c r="L41" i="106"/>
  <c r="K62" i="106"/>
  <c r="K79" i="106" s="1"/>
  <c r="L62" i="106" l="1"/>
  <c r="L79" i="106" s="1"/>
  <c r="M41" i="106"/>
  <c r="M62" i="106" l="1"/>
  <c r="M79" i="106" s="1"/>
  <c r="N41" i="106"/>
  <c r="O41" i="106" l="1"/>
  <c r="N62" i="106"/>
  <c r="N79" i="106" s="1"/>
  <c r="P41" i="106" l="1"/>
  <c r="O62" i="106"/>
  <c r="O79" i="106" s="1"/>
  <c r="D20" i="25"/>
  <c r="D33" i="22"/>
  <c r="DW2" i="103" s="1"/>
  <c r="D32" i="22"/>
  <c r="D29" i="22"/>
  <c r="D20" i="22"/>
  <c r="DV2" i="103" s="1"/>
  <c r="D19" i="22"/>
  <c r="D17" i="22"/>
  <c r="D8" i="22"/>
  <c r="E30" i="17"/>
  <c r="DI2" i="103" s="1"/>
  <c r="D30" i="17"/>
  <c r="DH2" i="103" l="1"/>
  <c r="F30" i="17"/>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62" i="11"/>
  <c r="K75" i="11"/>
  <c r="J75" i="11"/>
  <c r="J62" i="11"/>
  <c r="J46" i="11"/>
  <c r="L16" i="17" l="1"/>
  <c r="N33" i="16"/>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J119" i="11"/>
  <c r="G18" i="12" s="1"/>
  <c r="G23" i="12" s="1"/>
  <c r="K119" i="11"/>
  <c r="H18" i="12" s="1"/>
  <c r="H23" i="12" s="1"/>
  <c r="H25" i="12" s="1"/>
  <c r="BT2" i="99"/>
  <c r="BQ2" i="99"/>
  <c r="BP2" i="99"/>
  <c r="BI2" i="99"/>
  <c r="BH2" i="99"/>
  <c r="BE2" i="99"/>
  <c r="BD2" i="99"/>
  <c r="CA2" i="103"/>
  <c r="BY2" i="103"/>
  <c r="AO2" i="99"/>
  <c r="AN2" i="99"/>
  <c r="AK2" i="99"/>
  <c r="AB2" i="99"/>
  <c r="Y2" i="99"/>
  <c r="U2" i="99"/>
  <c r="M2" i="99"/>
  <c r="I2" i="99"/>
  <c r="H58" i="13" l="1"/>
  <c r="I58" i="13" s="1"/>
  <c r="I30" i="106"/>
  <c r="I32" i="106" s="1"/>
  <c r="J30" i="106"/>
  <c r="K23" i="106"/>
  <c r="S62" i="106"/>
  <c r="S79" i="106" s="1"/>
  <c r="T41" i="106"/>
  <c r="AJ2" i="99"/>
  <c r="Q2" i="99"/>
  <c r="G25" i="12"/>
  <c r="G26" i="12"/>
  <c r="H28" i="12"/>
  <c r="H30" i="12" s="1"/>
  <c r="H32" i="12" s="1"/>
  <c r="S2" i="99"/>
  <c r="K2" i="99"/>
  <c r="AE2" i="99"/>
  <c r="AM2" i="99"/>
  <c r="BG2" i="99"/>
  <c r="BO2" i="99"/>
  <c r="H2" i="99"/>
  <c r="L2" i="99"/>
  <c r="P2" i="99"/>
  <c r="T2" i="99"/>
  <c r="X2" i="99"/>
  <c r="AF2" i="99"/>
  <c r="AR2" i="99"/>
  <c r="AV2" i="99"/>
  <c r="AZ2" i="99"/>
  <c r="BL2" i="99"/>
  <c r="O2" i="99"/>
  <c r="AA2" i="99"/>
  <c r="AI2" i="99"/>
  <c r="AU2" i="99"/>
  <c r="BC2" i="99"/>
  <c r="BK2" i="99"/>
  <c r="AC2" i="99"/>
  <c r="AG2" i="99"/>
  <c r="AS2" i="99"/>
  <c r="AW2" i="99"/>
  <c r="BA2" i="99"/>
  <c r="BM2" i="99"/>
  <c r="AQ2" i="99"/>
  <c r="BS2" i="99"/>
  <c r="J2" i="99"/>
  <c r="N2" i="99"/>
  <c r="R2" i="99"/>
  <c r="V2" i="99"/>
  <c r="Z2" i="99"/>
  <c r="AD2" i="99"/>
  <c r="AH2" i="99"/>
  <c r="AP2" i="99"/>
  <c r="AT2" i="99"/>
  <c r="AX2" i="99"/>
  <c r="BF2" i="99"/>
  <c r="BJ2" i="99"/>
  <c r="BN2" i="99"/>
  <c r="BR2" i="99"/>
  <c r="E25" i="7"/>
  <c r="F24" i="7"/>
  <c r="F23" i="7"/>
  <c r="F22" i="7"/>
  <c r="F21" i="7"/>
  <c r="F20" i="7"/>
  <c r="F12" i="7"/>
  <c r="F11" i="7"/>
  <c r="F10" i="7"/>
  <c r="F9" i="7"/>
  <c r="J34" i="4"/>
  <c r="I34" i="4"/>
  <c r="H34" i="4"/>
  <c r="G34" i="4"/>
  <c r="F34" i="4"/>
  <c r="E34" i="4"/>
  <c r="K2" i="103" s="1"/>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E42" i="6" l="1"/>
  <c r="H49" i="12"/>
  <c r="H51" i="12" s="1"/>
  <c r="G103" i="104"/>
  <c r="G104" i="104"/>
  <c r="I34" i="106"/>
  <c r="I36" i="106" s="1"/>
  <c r="I81" i="106" s="1"/>
  <c r="I95" i="106" s="1"/>
  <c r="K30" i="106"/>
  <c r="L23" i="106"/>
  <c r="J32" i="106"/>
  <c r="J34" i="106"/>
  <c r="T62" i="106"/>
  <c r="T79" i="106" s="1"/>
  <c r="U41" i="106"/>
  <c r="P39" i="3"/>
  <c r="N40" i="3" s="1"/>
  <c r="S29" i="16"/>
  <c r="M2" i="103"/>
  <c r="S37" i="16"/>
  <c r="L2" i="103"/>
  <c r="W2" i="99"/>
  <c r="I67" i="11"/>
  <c r="AL2" i="99"/>
  <c r="BB2" i="99"/>
  <c r="AY2" i="99"/>
  <c r="T2" i="100"/>
  <c r="G28" i="12"/>
  <c r="G30" i="12" s="1"/>
  <c r="G32" i="12" s="1"/>
  <c r="H34" i="12" s="1"/>
  <c r="R23" i="4"/>
  <c r="R26" i="4"/>
  <c r="R20" i="4"/>
  <c r="O27" i="4"/>
  <c r="O34" i="4" s="1"/>
  <c r="I60" i="13"/>
  <c r="F25" i="7"/>
  <c r="J101" i="104" s="1"/>
  <c r="K34" i="4"/>
  <c r="I75" i="11"/>
  <c r="I92" i="11"/>
  <c r="I62" i="11"/>
  <c r="I46" i="11"/>
  <c r="I107" i="11"/>
  <c r="I117" i="11"/>
  <c r="I86" i="11"/>
  <c r="G56" i="1"/>
  <c r="H56" i="1" s="1"/>
  <c r="BW2" i="103"/>
  <c r="D2" i="99"/>
  <c r="F2" i="99"/>
  <c r="J111" i="104" l="1"/>
  <c r="J12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P2" i="103"/>
  <c r="G2" i="99"/>
  <c r="B2" i="99"/>
  <c r="E2" i="99"/>
  <c r="C2" i="99"/>
  <c r="I108" i="104" l="1"/>
  <c r="I109" i="104"/>
  <c r="I102" i="106"/>
  <c r="I103" i="106"/>
  <c r="I114" i="106"/>
  <c r="I113" i="106"/>
  <c r="J81" i="106"/>
  <c r="J95" i="106" s="1"/>
  <c r="K36" i="106"/>
  <c r="L34" i="106"/>
  <c r="L32" i="106"/>
  <c r="M30" i="106"/>
  <c r="N23" i="106"/>
  <c r="W41" i="106"/>
  <c r="W62" i="106" s="1"/>
  <c r="W79" i="106" s="1"/>
  <c r="V62" i="106"/>
  <c r="V79" i="106" s="1"/>
  <c r="CC2" i="103"/>
  <c r="I27" i="11"/>
  <c r="I119" i="11" s="1"/>
  <c r="J102" i="106" l="1"/>
  <c r="J113" i="106"/>
  <c r="J114" i="106"/>
  <c r="J103" i="106"/>
  <c r="I111" i="104"/>
  <c r="G19" i="37"/>
  <c r="I88" i="104"/>
  <c r="I53" i="104"/>
  <c r="I43" i="104"/>
  <c r="I119" i="104"/>
  <c r="I38" i="104"/>
  <c r="I61" i="104"/>
  <c r="I79" i="104"/>
  <c r="I31" i="104"/>
  <c r="I105" i="104"/>
  <c r="I35" i="104"/>
  <c r="I57" i="104"/>
  <c r="I63" i="104"/>
  <c r="I71" i="104"/>
  <c r="I93" i="104"/>
  <c r="I74" i="104"/>
  <c r="I62" i="104"/>
  <c r="I56" i="104"/>
  <c r="I116" i="104"/>
  <c r="I36" i="104"/>
  <c r="I95" i="104"/>
  <c r="I122" i="104"/>
  <c r="I120" i="104"/>
  <c r="I65" i="104"/>
  <c r="I40" i="104"/>
  <c r="I84" i="104"/>
  <c r="I77" i="104"/>
  <c r="I102" i="104"/>
  <c r="I103" i="104"/>
  <c r="I37" i="104"/>
  <c r="I28" i="104"/>
  <c r="I59" i="104"/>
  <c r="I34" i="104"/>
  <c r="I30" i="104"/>
  <c r="I64" i="104"/>
  <c r="I70" i="104"/>
  <c r="I66" i="104"/>
  <c r="I107" i="104"/>
  <c r="I44" i="104"/>
  <c r="I46" i="104"/>
  <c r="I104" i="104"/>
  <c r="I75" i="104"/>
  <c r="I87" i="104"/>
  <c r="I117" i="104"/>
  <c r="I76" i="104"/>
  <c r="I100" i="104"/>
  <c r="I121" i="104"/>
  <c r="I89" i="104"/>
  <c r="I99" i="104"/>
  <c r="I48" i="104"/>
  <c r="I94" i="104"/>
  <c r="I25" i="104"/>
  <c r="I86" i="104"/>
  <c r="I41" i="104"/>
  <c r="I42" i="104"/>
  <c r="I110" i="104"/>
  <c r="I83" i="104"/>
  <c r="I58" i="104"/>
  <c r="I96" i="104"/>
  <c r="I90" i="104"/>
  <c r="I60" i="104"/>
  <c r="I27" i="104"/>
  <c r="I47" i="104"/>
  <c r="I49" i="104"/>
  <c r="I50" i="104"/>
  <c r="I118" i="104"/>
  <c r="I45" i="104"/>
  <c r="I29" i="104"/>
  <c r="I54" i="104"/>
  <c r="I39" i="104"/>
  <c r="I78" i="104"/>
  <c r="I106" i="104"/>
  <c r="I55" i="104"/>
  <c r="I82" i="104"/>
  <c r="I115" i="104"/>
  <c r="I69" i="104"/>
  <c r="I85" i="104"/>
  <c r="I26" i="104"/>
  <c r="I101" i="104"/>
  <c r="K81" i="106"/>
  <c r="K95" i="106" s="1"/>
  <c r="O23" i="106"/>
  <c r="N30" i="106"/>
  <c r="M32" i="106"/>
  <c r="M34" i="106"/>
  <c r="L36" i="106"/>
  <c r="DP2" i="103"/>
  <c r="H39" i="12"/>
  <c r="K102" i="106" l="1"/>
  <c r="K113" i="106"/>
  <c r="K114" i="106"/>
  <c r="K103" i="106"/>
  <c r="L81" i="106"/>
  <c r="L95" i="106" s="1"/>
  <c r="M36" i="106"/>
  <c r="N32" i="106"/>
  <c r="N34" i="106"/>
  <c r="P23" i="106"/>
  <c r="O30" i="106"/>
  <c r="CB2" i="103"/>
  <c r="H41" i="12"/>
  <c r="R2" i="100"/>
  <c r="L102" i="106" l="1"/>
  <c r="L113"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DQ2" i="103"/>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02" i="106" l="1"/>
  <c r="Q113"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02" i="106" l="1"/>
  <c r="S113" i="106"/>
  <c r="T102" i="106"/>
  <c r="T113" i="106"/>
  <c r="S114" i="106"/>
  <c r="S103" i="106"/>
  <c r="T114" i="106"/>
  <c r="T103" i="106"/>
  <c r="U36" i="106"/>
  <c r="V34" i="106"/>
  <c r="V32" i="106"/>
  <c r="W34" i="106"/>
  <c r="W32" i="106"/>
  <c r="G46" i="16"/>
  <c r="L37" i="16"/>
  <c r="CW2" i="103" s="1"/>
  <c r="L43" i="16"/>
  <c r="DC2" i="103" s="1"/>
  <c r="U81" i="106" l="1"/>
  <c r="U95" i="106" s="1"/>
  <c r="W36" i="106"/>
  <c r="V36" i="106"/>
  <c r="G49" i="16"/>
  <c r="G43" i="3" s="1"/>
  <c r="CQ2" i="103"/>
  <c r="DR2" i="103"/>
  <c r="L48" i="16"/>
  <c r="L44" i="16"/>
  <c r="DD2" i="103" s="1"/>
  <c r="L41" i="16"/>
  <c r="DA2" i="103" s="1"/>
  <c r="J46" i="16"/>
  <c r="D46" i="16"/>
  <c r="CN2" i="103" s="1"/>
  <c r="L38" i="16"/>
  <c r="CX2" i="103" s="1"/>
  <c r="L40" i="16"/>
  <c r="CZ2" i="103" s="1"/>
  <c r="L47" i="16"/>
  <c r="L45" i="16"/>
  <c r="DE2" i="103" s="1"/>
  <c r="L42" i="16"/>
  <c r="DB2" i="103" s="1"/>
  <c r="L39" i="16"/>
  <c r="CY2" i="103" s="1"/>
  <c r="F46" i="16"/>
  <c r="I46" i="16"/>
  <c r="H46" i="16"/>
  <c r="CR2" i="103" s="1"/>
  <c r="K46" i="16"/>
  <c r="U113" i="106" l="1"/>
  <c r="U102" i="106"/>
  <c r="U114" i="106"/>
  <c r="U103" i="106"/>
  <c r="V81" i="106"/>
  <c r="V95" i="106" s="1"/>
  <c r="W81" i="106"/>
  <c r="W95" i="106" s="1"/>
  <c r="K49" i="16"/>
  <c r="K43" i="3" s="1"/>
  <c r="CU2" i="103"/>
  <c r="I49" i="16"/>
  <c r="I43" i="3" s="1"/>
  <c r="CS2" i="103"/>
  <c r="F49" i="16"/>
  <c r="F43" i="3" s="1"/>
  <c r="CP2" i="103"/>
  <c r="J49" i="16"/>
  <c r="J43" i="3" s="1"/>
  <c r="CT2" i="103"/>
  <c r="D49" i="16"/>
  <c r="D43" i="3" s="1"/>
  <c r="L46" i="16"/>
  <c r="S16" i="16" s="1"/>
  <c r="H53" i="12"/>
  <c r="H55" i="12" s="1"/>
  <c r="F55" i="12" s="1"/>
  <c r="H49" i="16"/>
  <c r="H43" i="3" s="1"/>
  <c r="L43" i="3" l="1"/>
  <c r="W113" i="106"/>
  <c r="W102" i="106"/>
  <c r="V113" i="106"/>
  <c r="V102" i="106"/>
  <c r="W114" i="106"/>
  <c r="W103" i="106"/>
  <c r="V114" i="106"/>
  <c r="V103" i="106"/>
  <c r="E37" i="49"/>
  <c r="F39" i="49" s="1"/>
  <c r="L49" i="16"/>
  <c r="D40" i="3" l="1"/>
  <c r="G39" i="49"/>
  <c r="L126" i="104"/>
  <c r="F51" i="49"/>
  <c r="G51" i="49" s="1"/>
  <c r="N49" i="16"/>
  <c r="G25"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B20" authorId="0" shapeId="0" xr:uid="{00000000-0006-0000-00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P26" authorId="0" shapeId="0" xr:uid="{00000000-0006-0000-1200-000001000000}">
      <text>
        <r>
          <rPr>
            <b/>
            <sz val="9"/>
            <color indexed="81"/>
            <rFont val="Tahoma"/>
            <family val="2"/>
          </rPr>
          <t>Commerce</t>
        </r>
        <r>
          <rPr>
            <sz val="9"/>
            <color indexed="81"/>
            <rFont val="Tahoma"/>
            <family val="2"/>
          </rPr>
          <t xml:space="preserve">
(e.g. deferred, cash flow only)</t>
        </r>
      </text>
    </comment>
    <comment ref="P43" authorId="0" shapeId="0" xr:uid="{00000000-0006-0000-1200-00000200000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13" authorId="0" shapeId="0" xr:uid="{00000000-0006-0000-1400-00000100000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xr:uid="{00000000-0006-0000-1400-00000200000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xr:uid="{00000000-0006-0000-1400-00000300000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xr:uid="{00000000-0006-0000-1400-00000400000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46" authorId="0" shapeId="0" xr:uid="{00000000-0006-0000-1600-00000100000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xr:uid="{00000000-0006-0000-1600-00000200000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xr:uid="{00000000-0006-0000-1600-00000300000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E18" authorId="0" shapeId="0" xr:uid="{00000000-0006-0000-1B00-000001000000}">
      <text>
        <r>
          <rPr>
            <b/>
            <sz val="9"/>
            <color indexed="81"/>
            <rFont val="Tahoma"/>
            <family val="2"/>
          </rPr>
          <t>Activity Type Abbreviations:</t>
        </r>
        <r>
          <rPr>
            <sz val="9"/>
            <color indexed="81"/>
            <rFont val="Tahoma"/>
            <family val="2"/>
          </rPr>
          <t xml:space="preserve">
NC = New Construction
R = Rehab
A = Acquisition</t>
        </r>
      </text>
    </comment>
    <comment ref="D30" authorId="0" shapeId="0" xr:uid="{00000000-0006-0000-1B00-00000200000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xr:uid="{00000000-0006-0000-1B00-000003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22" authorId="0" shapeId="0" xr:uid="{00000000-0006-0000-1C00-00000100000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xr:uid="{00000000-0006-0000-1C00-00000200000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xr:uid="{00000000-0006-0000-1C00-00000300000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xr:uid="{00000000-0006-0000-1C00-000004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1D00-00000100000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xr:uid="{00000000-0006-0000-1D00-00000200000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<sst xmlns="http://schemas.openxmlformats.org/spreadsheetml/2006/main" count="1912" uniqueCount="1084">
  <si>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</si>
  <si>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</si>
  <si>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</si>
  <si>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</si>
  <si>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</si>
  <si>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</si>
  <si>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</si>
  <si>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</si>
  <si>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</si>
  <si>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</si>
  <si>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</si>
  <si>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</si>
  <si>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</si>
  <si>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</si>
  <si>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</si>
  <si>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</si>
  <si>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</si>
  <si>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</si>
  <si>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</si>
  <si>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</si>
  <si>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</si>
  <si>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</si>
  <si>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</si>
  <si>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</si>
  <si>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</si>
  <si>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</si>
  <si>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</si>
  <si>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</si>
  <si>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</si>
  <si>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</si>
  <si>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</si>
  <si>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</si>
  <si>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</si>
  <si>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</si>
  <si>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</si>
  <si>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</si>
  <si>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</si>
  <si>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</si>
  <si>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</si>
  <si>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</si>
  <si>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</si>
  <si>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</si>
  <si>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</si>
  <si>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</si>
  <si>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</si>
  <si>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</si>
  <si>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</si>
  <si>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</si>
  <si>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</si>
  <si>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</si>
  <si>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</si>
  <si>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</si>
  <si>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</si>
  <si>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</si>
  <si>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</si>
  <si>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</si>
  <si>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</si>
  <si>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</si>
  <si>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</si>
  <si>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</si>
  <si>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</si>
  <si>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</si>
  <si>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</si>
  <si>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</si>
  <si>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</si>
  <si>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</si>
  <si>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</si>
  <si>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</si>
  <si>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</si>
  <si>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</si>
  <si>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</si>
  <si>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</si>
  <si>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</si>
  <si>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</si>
  <si>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</si>
  <si>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</si>
  <si>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</si>
  <si>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</si>
  <si>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</si>
  <si>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</si>
  <si>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</si>
  <si>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</si>
  <si>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</si>
  <si>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</si>
  <si>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</si>
  <si>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</si>
  <si>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</si>
  <si>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</si>
  <si>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</si>
  <si>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</si>
  <si>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</si>
  <si>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</si>
  <si>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</si>
  <si>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</si>
  <si>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</si>
  <si>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</si>
  <si>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</si>
  <si>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</si>
  <si>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</si>
  <si>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</si>
  <si>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</si>
  <si>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</si>
  <si>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</si>
  <si>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</si>
  <si>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</si>
  <si>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</si>
  <si>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</si>
  <si>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</si>
  <si>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</si>
  <si>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</si>
  <si>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</si>
  <si>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</si>
  <si>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</si>
  <si>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</si>
  <si>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</si>
  <si>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</si>
  <si>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</si>
  <si>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</si>
  <si>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</si>
  <si>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</si>
  <si>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</si>
  <si>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</si>
  <si>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</si>
  <si>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</si>
  <si>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</si>
  <si>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</si>
  <si>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</si>
  <si>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</si>
  <si>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</si>
  <si>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</si>
  <si>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</si>
  <si>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</si>
  <si>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</si>
  <si>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</si>
  <si>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</si>
  <si>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</si>
  <si>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</si>
  <si>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</si>
  <si>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</si>
  <si>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</si>
  <si>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</si>
  <si>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</si>
  <si>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</si>
  <si>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</si>
  <si>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</si>
  <si>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</si>
  <si>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</si>
  <si>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</si>
  <si>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</si>
  <si>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</si>
  <si>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</si>
  <si>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</si>
  <si>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</si>
  <si>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</si>
  <si>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</si>
  <si>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</si>
  <si>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</si>
  <si>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</si>
  <si>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</si>
  <si>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</si>
  <si>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</si>
  <si>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</si>
  <si>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</si>
  <si>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</si>
  <si>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</si>
  <si>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</si>
  <si>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</si>
  <si>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</si>
  <si>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</si>
  <si>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</si>
  <si>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</si>
  <si>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</si>
  <si>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</si>
  <si>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</si>
  <si>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</si>
  <si>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</si>
  <si>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</si>
  <si>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</si>
  <si>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</si>
  <si>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</si>
  <si>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</si>
  <si>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</si>
  <si>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</si>
  <si>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</si>
  <si>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</si>
  <si>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</si>
  <si>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</si>
  <si>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</si>
  <si>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</si>
  <si>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</si>
  <si>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</si>
  <si>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</si>
  <si>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</si>
  <si>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</si>
  <si>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</si>
  <si>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</si>
  <si>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</si>
  <si>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</si>
  <si>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</si>
  <si>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</si>
  <si>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</si>
  <si>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</si>
  <si>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</si>
  <si>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</si>
  <si>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</si>
  <si>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</si>
  <si>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</si>
  <si>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</si>
  <si>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</si>
  <si>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</si>
  <si>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</si>
  <si>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</si>
  <si>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</si>
  <si>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</si>
  <si>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</si>
  <si>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</si>
  <si>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</si>
  <si>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</si>
  <si>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</si>
  <si>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</si>
  <si>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</si>
  <si>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</si>
  <si>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</si>
  <si>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</si>
  <si>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</si>
  <si>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</si>
  <si>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Total Sources:</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</si>
  <si>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</si>
  <si>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</si>
  <si>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</si>
  <si>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</si>
  <si>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</si>
  <si>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</si>
  <si>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</si>
  <si>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</si>
  <si>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</si>
  <si>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</si>
  <si>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</si>
  <si>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</si>
  <si>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</si>
  <si>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</si>
  <si>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</si>
  <si>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</si>
  <si>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</si>
  <si>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</si>
  <si>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</si>
  <si>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</si>
  <si>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</si>
  <si>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</si>
  <si>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</si>
  <si>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</si>
  <si>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</si>
  <si>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</si>
  <si>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</si>
  <si>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</si>
  <si>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</si>
  <si>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</si>
  <si>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</si>
  <si>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</si>
  <si>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</si>
  <si>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</si>
  <si>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</si>
  <si>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</si>
  <si>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</si>
  <si>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</si>
  <si>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</si>
  <si>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</si>
  <si>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</si>
  <si>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</si>
  <si>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</si>
  <si>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</si>
  <si>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</si>
  <si>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</si>
  <si>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</si>
  <si>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</si>
  <si>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</si>
  <si>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</si>
  <si>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</si>
  <si>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</si>
  <si>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</si>
  <si>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</si>
  <si>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</si>
  <si>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</si>
  <si>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</si>
  <si>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</si>
  <si>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</si>
  <si>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</si>
  <si>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</si>
  <si>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</si>
  <si>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</si>
  <si>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</si>
  <si>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</si>
  <si>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</si>
  <si>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</si>
  <si>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</si>
  <si>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</si>
  <si>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</si>
  <si>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</si>
  <si>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</si>
  <si>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</si>
  <si>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</si>
  <si>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</si>
  <si>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</si>
  <si>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</si>
  <si>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</si>
  <si>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</si>
  <si>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</si>
  <si>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</si>
  <si>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</si>
  <si>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</si>
  <si>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</si>
  <si>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</si>
  <si>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</si>
  <si>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</si>
  <si>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</si>
  <si>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</si>
  <si>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</si>
  <si>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</si>
  <si>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</si>
  <si>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</si>
  <si>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</si>
  <si>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</si>
  <si>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</si>
  <si>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</si>
  <si>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</si>
  <si>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</si>
  <si>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</si>
  <si>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</si>
  <si>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</si>
  <si>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</si>
  <si>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</si>
  <si>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</si>
  <si>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</si>
  <si>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</si>
  <si>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</si>
  <si>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</si>
  <si>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</si>
  <si>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</si>
  <si>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</si>
  <si>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</si>
  <si>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</si>
  <si>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</si>
  <si>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</si>
  <si>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</si>
  <si>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</si>
  <si>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</si>
  <si>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</si>
  <si>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</si>
  <si>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</si>
  <si>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</si>
  <si>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</si>
  <si>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</si>
  <si>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</si>
  <si>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</si>
  <si>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</si>
  <si>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</si>
  <si>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</si>
  <si>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</si>
  <si>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</si>
  <si>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</si>
  <si>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</si>
  <si>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</si>
  <si>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</si>
  <si>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</si>
  <si>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</si>
  <si>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</si>
  <si>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</si>
  <si>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</si>
  <si>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</si>
  <si>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</si>
  <si>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</si>
  <si>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</si>
  <si>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</si>
  <si>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</si>
  <si>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</si>
  <si>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</si>
  <si>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</si>
  <si>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</si>
  <si>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</si>
  <si>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</si>
  <si>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</si>
  <si>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</si>
  <si>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</si>
  <si>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</si>
  <si>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</si>
  <si>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</si>
  <si>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</si>
  <si>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</si>
  <si>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</si>
  <si>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</si>
  <si>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</si>
  <si>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</si>
  <si>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</si>
  <si>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</si>
  <si>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</si>
  <si>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</si>
  <si>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</si>
  <si>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</si>
  <si>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</si>
  <si>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</si>
  <si>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</si>
  <si>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</si>
  <si>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</si>
  <si>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</si>
  <si>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</si>
  <si>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</si>
  <si>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</si>
  <si>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</si>
  <si>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</si>
  <si>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</si>
  <si>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</si>
  <si>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</si>
  <si>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</si>
  <si>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</si>
  <si>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</si>
  <si>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</si>
  <si>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</si>
  <si>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</si>
  <si>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</si>
  <si>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</si>
  <si>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</si>
  <si>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</si>
  <si>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</si>
  <si>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</si>
  <si>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</si>
  <si>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</si>
  <si>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</si>
  <si>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</si>
  <si>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</si>
  <si>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</si>
  <si>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</si>
  <si>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</si>
  <si>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</si>
  <si>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</si>
  <si>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</si>
  <si>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</si>
  <si>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</si>
  <si>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</si>
  <si>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</si>
  <si>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</si>
  <si>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</si>
  <si>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</si>
  <si>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</si>
  <si>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</si>
  <si>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</si>
  <si>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</si>
  <si>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</si>
  <si>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</si>
  <si>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</si>
  <si>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</si>
  <si>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</si>
  <si>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</si>
  <si>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</si>
  <si>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</si>
  <si>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</si>
  <si>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</si>
  <si>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</si>
  <si>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</si>
  <si>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</si>
  <si>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</si>
  <si>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</si>
  <si>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</si>
  <si>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</si>
  <si>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</si>
  <si>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</si>
  <si>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</si>
  <si>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</si>
  <si>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</si>
  <si>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</si>
  <si>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</si>
  <si>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</si>
  <si>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</si>
  <si>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</si>
  <si>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</si>
  <si>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</si>
  <si>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</si>
  <si>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</si>
  <si>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</si>
  <si>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</si>
  <si>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</si>
  <si>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</si>
  <si>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</si>
  <si>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</si>
  <si>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</si>
  <si>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</si>
  <si>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</si>
  <si>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</si>
  <si>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</si>
  <si>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</si>
  <si>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</si>
  <si>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Developmental Disabilities</t>
  </si>
  <si>
    <t>Physical Disabilities</t>
  </si>
  <si>
    <t>Chronic Mental Illness</t>
  </si>
  <si>
    <t>Substance Abuse</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</si>
  <si>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</si>
  <si>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</si>
  <si>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</si>
  <si>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</si>
  <si>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</si>
  <si>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</si>
  <si>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</si>
  <si>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</si>
  <si>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</si>
  <si>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</si>
  <si>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</si>
  <si>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</si>
  <si>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</si>
  <si>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</si>
  <si>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</si>
  <si>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</si>
  <si>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</si>
  <si>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</si>
  <si>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</si>
  <si>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</si>
  <si>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</si>
  <si>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</si>
  <si>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</si>
  <si>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</si>
  <si>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</si>
  <si>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</si>
  <si>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</si>
  <si>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</si>
  <si>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</si>
  <si>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</si>
  <si>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</si>
  <si>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</si>
  <si>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</si>
  <si>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</si>
  <si>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</si>
  <si>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</si>
  <si>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</si>
  <si>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</si>
  <si>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</si>
  <si>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</si>
  <si>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</si>
  <si>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</si>
  <si>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</si>
  <si>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</si>
  <si>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</si>
  <si>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</si>
  <si>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</si>
  <si>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</si>
  <si>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</si>
  <si>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</si>
  <si>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</si>
  <si>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</si>
  <si>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</si>
  <si>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</si>
  <si>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</si>
  <si>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</si>
  <si>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</si>
  <si>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</si>
  <si>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</si>
  <si>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</si>
  <si>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</si>
  <si>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</si>
  <si>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</si>
  <si>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</si>
  <si>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</si>
  <si>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</si>
  <si>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</si>
  <si>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</si>
  <si>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</si>
  <si>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</si>
  <si>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</si>
  <si>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</si>
  <si>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</si>
  <si>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</si>
  <si>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</si>
  <si>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</si>
  <si>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</si>
  <si>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</si>
  <si>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</si>
  <si>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</si>
  <si>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</si>
  <si>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</si>
  <si>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</si>
  <si>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</si>
  <si>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</si>
  <si>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</si>
  <si>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</si>
  <si>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</si>
  <si>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</si>
  <si>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</si>
  <si>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</si>
  <si>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</si>
  <si>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</si>
  <si>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</si>
  <si>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</si>
  <si>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</si>
  <si>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</si>
  <si>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</si>
  <si>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</si>
  <si>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</si>
  <si>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</si>
  <si>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</si>
  <si>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</si>
  <si>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</si>
  <si>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</si>
  <si>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</si>
  <si>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</si>
  <si>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</si>
  <si>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</si>
  <si>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</si>
  <si>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</si>
  <si>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</si>
  <si>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</si>
  <si>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</si>
  <si>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</si>
  <si>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</si>
  <si>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</si>
  <si>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</si>
  <si>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</si>
  <si>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</si>
  <si>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</si>
  <si>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</si>
  <si>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</si>
  <si>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</si>
  <si>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</si>
  <si>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</si>
  <si>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</si>
  <si>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</si>
  <si>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</si>
  <si>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</si>
  <si>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</si>
  <si>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</si>
  <si>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</si>
  <si>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</si>
  <si>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Total Capital Sources (cell F48) must match Total Sources on Form 6A (cell 118)</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</si>
  <si>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</si>
  <si>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</si>
  <si>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</si>
  <si>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</si>
  <si>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</si>
  <si>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</si>
  <si>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</si>
  <si>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</si>
  <si>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</si>
  <si>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</si>
  <si>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</si>
  <si>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</si>
  <si>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</si>
  <si>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</si>
  <si>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</si>
  <si>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</si>
  <si>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</si>
  <si>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</si>
  <si>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</si>
  <si>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</si>
  <si>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</si>
  <si>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</si>
  <si>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</si>
  <si>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</si>
  <si>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</si>
  <si>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</si>
  <si>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</si>
  <si>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Grant, Recov</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</si>
  <si>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</si>
  <si>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</si>
  <si>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</si>
  <si>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</si>
  <si>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</si>
  <si>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</si>
  <si>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</si>
  <si>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</si>
  <si>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</si>
  <si>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</si>
  <si>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</si>
  <si>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</si>
  <si>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</si>
  <si>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</si>
  <si>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</si>
  <si>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</si>
  <si>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</si>
  <si>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</si>
  <si>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</si>
  <si>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</si>
  <si>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</si>
  <si>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</si>
  <si>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</si>
  <si>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</si>
  <si>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</si>
  <si>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</si>
  <si>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</si>
  <si>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</si>
  <si>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</si>
  <si>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</si>
  <si>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</si>
  <si>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</si>
  <si>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</si>
  <si>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</si>
  <si>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</si>
  <si>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</si>
  <si>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</si>
  <si>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</si>
  <si>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</si>
  <si>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</si>
  <si>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</si>
  <si>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</si>
  <si>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</si>
  <si>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</si>
  <si>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Total Sources (cell j121) must at least equal Total Uses (cell j120)</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</si>
  <si>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</si>
  <si>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</si>
  <si>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</si>
  <si>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</si>
  <si>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</si>
  <si>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</si>
  <si>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</si>
  <si>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</si>
  <si>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</si>
  <si>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</si>
  <si>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</si>
  <si>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</si>
  <si>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</si>
  <si>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</si>
  <si>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</si>
  <si>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</si>
  <si>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</si>
  <si>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</si>
  <si>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</si>
  <si>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</si>
  <si>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</si>
  <si>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</si>
  <si>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</si>
  <si>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</si>
  <si>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</si>
  <si>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</si>
  <si>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</si>
  <si>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</si>
  <si>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</si>
  <si>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</si>
  <si>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</si>
  <si>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</si>
  <si>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</si>
  <si>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</si>
  <si>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</si>
  <si>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</si>
  <si>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</si>
  <si>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</si>
  <si>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</si>
  <si>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</si>
  <si>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</si>
  <si>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</si>
  <si>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</si>
  <si>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</si>
  <si>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</si>
  <si>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</si>
  <si>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</si>
  <si>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</si>
  <si>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</si>
  <si>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</si>
  <si>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</si>
  <si>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</si>
  <si>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</si>
  <si>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</si>
  <si>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</si>
  <si>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</si>
  <si>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</si>
  <si>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</si>
  <si>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</si>
  <si>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</si>
  <si>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</si>
  <si>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</si>
  <si>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</si>
  <si>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</si>
  <si>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</si>
  <si>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</si>
  <si>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</si>
  <si>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</si>
  <si>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</si>
  <si>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</si>
  <si>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</si>
  <si>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</si>
  <si>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</si>
  <si>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</si>
  <si>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</si>
  <si>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</si>
  <si>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</si>
  <si>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</si>
  <si>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</si>
  <si>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</si>
  <si>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</si>
  <si>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</si>
  <si>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</si>
  <si>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</si>
  <si>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</si>
  <si>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</si>
  <si>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</si>
  <si>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</si>
  <si>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</si>
  <si>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</si>
  <si>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</si>
  <si>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</si>
  <si>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</si>
  <si>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</si>
  <si>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</si>
  <si>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</si>
  <si>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</si>
  <si>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</si>
  <si>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</si>
  <si>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</si>
  <si>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</si>
  <si>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</si>
  <si>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</si>
  <si>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</si>
  <si>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</si>
  <si>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</si>
  <si>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</si>
  <si>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</si>
  <si>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</si>
  <si>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</si>
  <si>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</si>
  <si>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</si>
  <si>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</si>
  <si>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</si>
  <si>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</si>
  <si>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</si>
  <si>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</si>
  <si>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</si>
  <si>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</si>
  <si>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</si>
  <si>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</si>
  <si>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</si>
  <si>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</si>
  <si>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</si>
  <si>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</si>
  <si>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</si>
  <si>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</si>
  <si>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</si>
  <si>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</si>
  <si>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</si>
  <si>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</si>
  <si>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</si>
  <si>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</si>
  <si>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</si>
  <si>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</si>
  <si>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</si>
  <si>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</si>
  <si>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</si>
  <si>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</si>
  <si>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</si>
  <si>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</si>
  <si>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</si>
  <si>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</si>
  <si>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</si>
  <si>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</si>
  <si>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</si>
  <si>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</si>
  <si>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</si>
  <si>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</si>
  <si>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</si>
  <si>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</si>
  <si>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</si>
  <si>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</si>
  <si>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</si>
  <si>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</si>
  <si>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</si>
  <si>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</si>
  <si>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</si>
  <si>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</si>
  <si>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</si>
  <si>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</si>
  <si>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</si>
  <si>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</si>
  <si>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</si>
  <si>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</si>
  <si>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</si>
  <si>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</si>
  <si>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</si>
  <si>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</si>
  <si>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</si>
  <si>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</si>
  <si>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</si>
  <si>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</si>
  <si>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</si>
  <si>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</si>
  <si>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</si>
  <si>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</si>
  <si>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</si>
  <si>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</si>
  <si>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</si>
  <si>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</si>
  <si>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</si>
  <si>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</si>
  <si>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</si>
  <si>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</si>
  <si>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</si>
  <si>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</si>
  <si>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</si>
  <si>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</si>
  <si>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</si>
  <si>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</si>
  <si>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</si>
  <si>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</si>
  <si>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</si>
  <si>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</si>
  <si>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Form 1&gt;</t>
  </si>
  <si>
    <t>Project Sponsor Organization</t>
  </si>
  <si>
    <t>Project Name</t>
  </si>
  <si>
    <t>Development Consultant Firm Name</t>
  </si>
  <si>
    <t>Location: City</t>
  </si>
  <si>
    <t>Location: County</t>
  </si>
  <si>
    <t>Location: LegDist</t>
  </si>
  <si>
    <t>Activity Type(s)</t>
  </si>
  <si>
    <t>&lt;Form 1</t>
  </si>
  <si>
    <t>Form 2A&gt;</t>
  </si>
  <si>
    <t>Low Income Units</t>
  </si>
  <si>
    <t>&lt;Form 2A</t>
  </si>
  <si>
    <t>Form 2b&gt;</t>
  </si>
  <si>
    <t>Total Residential Ft2</t>
  </si>
  <si>
    <t>Total NonResidential Ft2</t>
  </si>
  <si>
    <t>&lt;Form 2b</t>
  </si>
  <si>
    <t>Form 2c&gt;</t>
  </si>
  <si>
    <t xml:space="preserve"> S1 </t>
  </si>
  <si>
    <t xml:space="preserve"> S2 </t>
  </si>
  <si>
    <t xml:space="preserve"> S3 </t>
  </si>
  <si>
    <t xml:space="preserve"> S4 </t>
  </si>
  <si>
    <t xml:space="preserve"> S5 </t>
  </si>
  <si>
    <t xml:space="preserve"> S6 </t>
  </si>
  <si>
    <t xml:space="preserve"> S7 </t>
  </si>
  <si>
    <t xml:space="preserve"> S8 </t>
  </si>
  <si>
    <t>&lt;Form 2c</t>
  </si>
  <si>
    <t>Form 3&gt;</t>
  </si>
  <si>
    <t>&lt;&gt;</t>
  </si>
  <si>
    <t>&lt;Form 3</t>
  </si>
  <si>
    <t>Form 5&gt;</t>
  </si>
  <si>
    <t>Const Start Date</t>
  </si>
  <si>
    <t>Completion Date</t>
  </si>
  <si>
    <t>&lt;Form 5</t>
  </si>
  <si>
    <t>Form 6&gt;</t>
  </si>
  <si>
    <t xml:space="preserve"> LandTDC </t>
  </si>
  <si>
    <t>LandRDC</t>
  </si>
  <si>
    <t>OpResTDC</t>
  </si>
  <si>
    <t>OpResRDC</t>
  </si>
  <si>
    <t>RepResTDC</t>
  </si>
  <si>
    <t>RepResRDC</t>
  </si>
  <si>
    <t>TDC</t>
  </si>
  <si>
    <t>RDC</t>
  </si>
  <si>
    <t>&lt;Form 6A</t>
  </si>
  <si>
    <t>Form 6d&gt;</t>
  </si>
  <si>
    <t>LIHTC Type</t>
  </si>
  <si>
    <t>TCF</t>
  </si>
  <si>
    <t>&lt;Form 6d</t>
  </si>
  <si>
    <t>Form 7a&gt;</t>
  </si>
  <si>
    <t>HTF Requested</t>
  </si>
  <si>
    <t>Expected TC Equity</t>
  </si>
  <si>
    <t>&lt;Form 7a</t>
  </si>
  <si>
    <t>From 8a&gt;</t>
  </si>
  <si>
    <t>5 BR</t>
  </si>
  <si>
    <t>&lt;Form 8a</t>
  </si>
  <si>
    <t>Form 8b&gt;</t>
  </si>
  <si>
    <t>RentSubs-P</t>
  </si>
  <si>
    <t>RentSubs-C</t>
  </si>
  <si>
    <t xml:space="preserve"> OpSubs-P</t>
  </si>
  <si>
    <t xml:space="preserve"> OpSubs-C</t>
  </si>
  <si>
    <t xml:space="preserve"> SvcSubs-P</t>
  </si>
  <si>
    <t xml:space="preserve"> SvcSubs-C</t>
  </si>
  <si>
    <t>&lt;Form 8b</t>
  </si>
  <si>
    <t>Form 8d&gt;</t>
  </si>
  <si>
    <t>NOI(Y1)</t>
  </si>
  <si>
    <t>NOI(Y5)</t>
  </si>
  <si>
    <t>NOI(Y15)</t>
  </si>
  <si>
    <t>&lt;Form 8d</t>
  </si>
  <si>
    <t>Form 9a&gt;</t>
  </si>
  <si>
    <t>Executive Director Email</t>
  </si>
  <si>
    <t>Contact Person Email</t>
  </si>
  <si>
    <t>Development Consultant Email</t>
  </si>
  <si>
    <t>&lt;Form 9a</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</si>
  <si>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</si>
  <si>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</si>
  <si>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</si>
  <si>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</si>
  <si>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</si>
  <si>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</si>
  <si>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</si>
  <si>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</si>
  <si>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</si>
  <si>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</si>
  <si>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</si>
  <si>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</si>
  <si>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</si>
  <si>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</si>
  <si>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</si>
  <si>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</si>
  <si>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</si>
  <si>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</si>
  <si>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</si>
  <si>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</si>
  <si>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</si>
  <si>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</si>
  <si>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</si>
  <si>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</si>
  <si>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</si>
  <si>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</si>
  <si>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</si>
  <si>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</si>
  <si>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</si>
  <si>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</si>
  <si>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</si>
  <si>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</si>
  <si>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</si>
  <si>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</si>
  <si>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</si>
  <si>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</si>
  <si>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</si>
  <si>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</si>
  <si>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</si>
  <si>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</si>
  <si>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</si>
  <si>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</si>
  <si>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</si>
  <si>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</si>
  <si>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</si>
  <si>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</si>
  <si>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</si>
  <si>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</si>
  <si>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</si>
  <si>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Maximum Annual Credit Per Low-Income Unit Limit (use latest available value from LIHTC website)</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</si>
  <si>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</si>
  <si>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</si>
  <si>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</si>
  <si>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</si>
  <si>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</si>
  <si>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</si>
  <si>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</si>
  <si>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</si>
  <si>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</si>
  <si>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</si>
  <si>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</si>
  <si>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</si>
  <si>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</si>
  <si>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</si>
  <si>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</si>
  <si>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</si>
  <si>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</si>
  <si>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green standards inspectoin</t>
  </si>
  <si>
    <t>syndication</t>
  </si>
  <si>
    <t>GC recs</t>
  </si>
  <si>
    <t>Gross Rental PHA/HUD/USDA Subsidy (Form 8B)</t>
  </si>
  <si>
    <t>Contact Person Title</t>
  </si>
  <si>
    <t>Contact Person</t>
  </si>
  <si>
    <t>PROGRAM BUDGET</t>
  </si>
  <si>
    <t>2024 Anticipate Revenue</t>
  </si>
  <si>
    <t>EXPENSES</t>
  </si>
  <si>
    <t>2024 Anticipated Expenses</t>
  </si>
  <si>
    <t>Bellevue Requested Funds</t>
  </si>
  <si>
    <t>Salaries/Wages</t>
  </si>
  <si>
    <t>Bellevue Previously Awarded Funds</t>
  </si>
  <si>
    <t>Benefits</t>
  </si>
  <si>
    <t>Other Cities Funds</t>
  </si>
  <si>
    <t>Admin/Indirect (max 15%)</t>
  </si>
  <si>
    <t>County Funds</t>
  </si>
  <si>
    <t>Depreciation</t>
  </si>
  <si>
    <t>State/Federal Funds</t>
  </si>
  <si>
    <t>Direct Aid to Clients</t>
  </si>
  <si>
    <t>Foundations</t>
  </si>
  <si>
    <t>Equipment/Supplies</t>
  </si>
  <si>
    <t>Corporations</t>
  </si>
  <si>
    <t>Private funds</t>
  </si>
  <si>
    <t>Postage/Shipping</t>
  </si>
  <si>
    <t>Fundraising</t>
  </si>
  <si>
    <t>Printing/Advertising</t>
  </si>
  <si>
    <t>In-Kind**</t>
  </si>
  <si>
    <t>Prof. Svcs/Dues/Fees</t>
  </si>
  <si>
    <t>Other**</t>
  </si>
  <si>
    <t>Repair/Maintenance</t>
  </si>
  <si>
    <t>Telecommunications</t>
  </si>
  <si>
    <t>*</t>
  </si>
  <si>
    <t>Travel and Training</t>
  </si>
  <si>
    <t>**In Kind or Other revenue /expenses explanation in field below:</t>
  </si>
  <si>
    <t>Total # of paid FTEs:</t>
  </si>
  <si>
    <t>Total # of unpaid FTEs:</t>
  </si>
  <si>
    <t>2025 Anticipate Revenue</t>
  </si>
  <si>
    <t>2026 Anticipate Revenue</t>
  </si>
  <si>
    <t>2027 Anticipate Revenue</t>
  </si>
  <si>
    <t>2025 Anticipated Expenses</t>
  </si>
  <si>
    <t>2026 Anticipated Expenses</t>
  </si>
  <si>
    <t>2027 Anticipated Expenses</t>
  </si>
  <si>
    <t>Is the 2011 l'ecole 41 estate furguson vineyard wine drink well now</t>
  </si>
  <si>
    <t>OMS Funds Requested from City of Bellevue:</t>
  </si>
  <si>
    <t>2023 Program Budget</t>
  </si>
  <si>
    <t>2028 Anticipate Revenue</t>
  </si>
  <si>
    <t>2028 Anticipated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</si>
</sst>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sz val="8"/>
      <color rgb="FFFFFFFF"/>
      <name val="Roboto"/>
    </font>
  </fonts>
  <fills count="3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mediumGray">
        <fgColor theme="1"/>
        <bgColor theme="0" tint="-0.499984740745262"/>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s>
  <borders count="551">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medium">
        <color auto="1"/>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3" borderId="0" applyNumberFormat="0" applyBorder="0" applyAlignment="0" applyProtection="0"/>
  </cellStyleXfs>
  <cellXfs count="2097">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12" borderId="129" xfId="0" applyNumberFormat="1" applyFont="1" applyFill="1" applyBorder="1" applyAlignment="1">
      <alignment vertical="center"/>
    </xf>
    <xf numFmtId="42" fontId="21" fillId="6" borderId="68" xfId="0" applyNumberFormat="1" applyFont="1" applyFill="1" applyBorder="1" applyAlignment="1">
      <alignment vertical="center"/>
    </xf>
    <xf numFmtId="42" fontId="21" fillId="17" borderId="70" xfId="0" applyNumberFormat="1" applyFont="1" applyFill="1" applyBorder="1" applyAlignment="1">
      <alignment vertical="center"/>
    </xf>
    <xf numFmtId="42" fontId="21" fillId="17" borderId="130"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4"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5" fontId="28" fillId="10" borderId="124" xfId="0" applyNumberFormat="1" applyFont="1" applyFill="1" applyBorder="1" applyAlignment="1">
      <alignment vertical="center"/>
    </xf>
    <xf numFmtId="0" fontId="28" fillId="10" borderId="114" xfId="0" applyFont="1" applyFill="1" applyBorder="1"/>
    <xf numFmtId="42" fontId="21" fillId="17"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2" borderId="138" xfId="0" applyNumberFormat="1" applyFont="1" applyFill="1" applyBorder="1" applyAlignment="1">
      <alignment vertical="center"/>
    </xf>
    <xf numFmtId="42" fontId="14" fillId="12" borderId="18" xfId="0" applyNumberFormat="1" applyFont="1" applyFill="1" applyBorder="1" applyAlignment="1">
      <alignment vertical="center"/>
    </xf>
    <xf numFmtId="42" fontId="14" fillId="6" borderId="135" xfId="0" applyNumberFormat="1" applyFont="1" applyFill="1" applyBorder="1" applyAlignment="1">
      <alignment vertical="center"/>
    </xf>
    <xf numFmtId="42" fontId="14" fillId="12"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2" borderId="86" xfId="0" applyNumberFormat="1" applyFont="1" applyFill="1" applyBorder="1" applyAlignment="1">
      <alignment vertical="center"/>
    </xf>
    <xf numFmtId="42" fontId="14" fillId="12" borderId="137" xfId="0" applyNumberFormat="1" applyFont="1" applyFill="1" applyBorder="1" applyAlignment="1">
      <alignment vertical="center"/>
    </xf>
    <xf numFmtId="42" fontId="26" fillId="16" borderId="135" xfId="0" applyNumberFormat="1" applyFont="1" applyFill="1" applyBorder="1" applyAlignment="1">
      <alignment vertical="center"/>
    </xf>
    <xf numFmtId="42" fontId="30" fillId="16" borderId="122" xfId="0" applyNumberFormat="1" applyFont="1" applyFill="1" applyBorder="1" applyAlignment="1">
      <alignment vertical="center"/>
    </xf>
    <xf numFmtId="42" fontId="14" fillId="19" borderId="129" xfId="0" applyNumberFormat="1" applyFont="1" applyFill="1" applyBorder="1" applyAlignment="1">
      <alignment vertical="center"/>
    </xf>
    <xf numFmtId="42" fontId="14" fillId="18" borderId="133" xfId="0" applyNumberFormat="1" applyFont="1" applyFill="1" applyBorder="1" applyAlignment="1">
      <alignment vertical="center"/>
    </xf>
    <xf numFmtId="42" fontId="14" fillId="18" borderId="83" xfId="0" applyNumberFormat="1" applyFont="1" applyFill="1" applyBorder="1" applyAlignment="1">
      <alignment vertical="center"/>
    </xf>
    <xf numFmtId="42" fontId="14" fillId="18" borderId="58" xfId="0" applyNumberFormat="1" applyFont="1" applyFill="1" applyBorder="1" applyAlignment="1">
      <alignment vertical="center"/>
    </xf>
    <xf numFmtId="42" fontId="14" fillId="18" borderId="129" xfId="0" applyNumberFormat="1" applyFont="1" applyFill="1" applyBorder="1" applyAlignment="1">
      <alignment vertical="center"/>
    </xf>
    <xf numFmtId="42" fontId="14" fillId="18" borderId="126" xfId="0" applyNumberFormat="1" applyFont="1" applyFill="1" applyBorder="1" applyAlignment="1">
      <alignment vertical="center"/>
    </xf>
    <xf numFmtId="42" fontId="14" fillId="18" borderId="127" xfId="0" applyNumberFormat="1" applyFont="1" applyFill="1" applyBorder="1" applyAlignment="1">
      <alignment vertical="center"/>
    </xf>
    <xf numFmtId="42" fontId="14" fillId="18" borderId="124" xfId="0" applyNumberFormat="1" applyFont="1" applyFill="1" applyBorder="1" applyAlignment="1">
      <alignment vertical="center"/>
    </xf>
    <xf numFmtId="42" fontId="14" fillId="18" borderId="25" xfId="0" applyNumberFormat="1" applyFont="1" applyFill="1" applyBorder="1" applyAlignment="1">
      <alignment vertical="center"/>
    </xf>
    <xf numFmtId="42" fontId="14" fillId="18" borderId="3" xfId="0" applyNumberFormat="1" applyFont="1" applyFill="1" applyBorder="1" applyAlignment="1">
      <alignment vertical="center"/>
    </xf>
    <xf numFmtId="42" fontId="14" fillId="18" borderId="72" xfId="0" applyNumberFormat="1" applyFont="1" applyFill="1" applyBorder="1" applyAlignment="1">
      <alignment vertical="center"/>
    </xf>
    <xf numFmtId="42" fontId="14" fillId="18"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8" borderId="11" xfId="0" applyNumberFormat="1" applyFont="1" applyFill="1" applyBorder="1" applyAlignment="1">
      <alignment vertical="center"/>
    </xf>
    <xf numFmtId="42" fontId="14" fillId="18" borderId="16" xfId="0" applyNumberFormat="1" applyFont="1" applyFill="1" applyBorder="1" applyAlignment="1">
      <alignment vertical="center"/>
    </xf>
    <xf numFmtId="42" fontId="14" fillId="18" borderId="28" xfId="0" applyNumberFormat="1" applyFont="1" applyFill="1" applyBorder="1" applyAlignment="1">
      <alignment vertical="center"/>
    </xf>
    <xf numFmtId="42" fontId="14" fillId="18" borderId="81" xfId="0" applyNumberFormat="1" applyFont="1" applyFill="1" applyBorder="1" applyAlignment="1">
      <alignment vertical="center"/>
    </xf>
    <xf numFmtId="42" fontId="14" fillId="18"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4"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8" borderId="73" xfId="0" applyNumberFormat="1" applyFont="1" applyFill="1" applyBorder="1" applyAlignment="1">
      <alignment vertical="center"/>
    </xf>
    <xf numFmtId="42" fontId="14" fillId="18"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6" borderId="142" xfId="0" applyFont="1" applyFill="1" applyBorder="1" applyAlignment="1">
      <alignment vertical="center" wrapText="1"/>
    </xf>
    <xf numFmtId="0" fontId="5" fillId="16" borderId="142" xfId="0" applyFont="1" applyFill="1" applyBorder="1" applyAlignment="1">
      <alignment vertical="center" wrapText="1"/>
    </xf>
    <xf numFmtId="0" fontId="9" fillId="16" borderId="143" xfId="0" applyFont="1" applyFill="1" applyBorder="1" applyAlignment="1">
      <alignment vertical="center" wrapText="1"/>
    </xf>
    <xf numFmtId="0" fontId="23" fillId="0" borderId="209" xfId="0" applyFont="1" applyBorder="1"/>
    <xf numFmtId="0" fontId="23" fillId="0" borderId="210" xfId="0" applyFont="1" applyBorder="1"/>
    <xf numFmtId="0" fontId="23" fillId="0" borderId="3" xfId="0" applyFont="1" applyBorder="1"/>
    <xf numFmtId="5" fontId="23" fillId="0" borderId="209" xfId="0" applyNumberFormat="1" applyFont="1" applyBorder="1" applyAlignment="1">
      <alignment vertical="center"/>
    </xf>
    <xf numFmtId="0" fontId="23" fillId="0" borderId="209" xfId="0" applyFont="1" applyBorder="1" applyAlignment="1">
      <alignment vertical="center"/>
    </xf>
    <xf numFmtId="5" fontId="28" fillId="10" borderId="207" xfId="0" applyNumberFormat="1" applyFont="1" applyFill="1" applyBorder="1" applyAlignment="1">
      <alignment vertical="center"/>
    </xf>
    <xf numFmtId="5" fontId="28" fillId="10" borderId="209" xfId="0" applyNumberFormat="1" applyFont="1" applyFill="1" applyBorder="1" applyAlignment="1">
      <alignment vertical="center"/>
    </xf>
    <xf numFmtId="0" fontId="28" fillId="10" borderId="12" xfId="0" applyFont="1" applyFill="1" applyBorder="1"/>
    <xf numFmtId="0" fontId="28" fillId="10" borderId="13" xfId="0" applyFont="1" applyFill="1" applyBorder="1"/>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6" borderId="141" xfId="0" applyNumberFormat="1" applyFont="1" applyFill="1" applyBorder="1" applyAlignment="1">
      <alignment horizontal="center"/>
    </xf>
    <xf numFmtId="0" fontId="51" fillId="16" borderId="140"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5"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6" borderId="146" xfId="0" applyFont="1" applyFill="1" applyBorder="1" applyAlignment="1">
      <alignment horizontal="center" vertical="center"/>
    </xf>
    <xf numFmtId="0" fontId="40" fillId="8" borderId="191"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3" borderId="0" xfId="0" applyFont="1" applyFill="1" applyAlignment="1">
      <alignment horizontal="left" vertical="center"/>
    </xf>
    <xf numFmtId="0" fontId="51" fillId="23" borderId="0" xfId="0" applyFont="1" applyFill="1" applyAlignment="1">
      <alignment horizontal="right" vertical="center"/>
    </xf>
    <xf numFmtId="0" fontId="40" fillId="16" borderId="145" xfId="0" applyFont="1" applyFill="1" applyBorder="1" applyAlignment="1">
      <alignment horizontal="center" vertical="center" wrapText="1"/>
    </xf>
    <xf numFmtId="0" fontId="40" fillId="0" borderId="0" xfId="0" applyFont="1" applyAlignment="1">
      <alignment horizontal="left" vertical="center"/>
    </xf>
    <xf numFmtId="0" fontId="14" fillId="22" borderId="0" xfId="0" applyFont="1" applyFill="1"/>
    <xf numFmtId="0" fontId="40" fillId="16" borderId="145"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3"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3"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70" xfId="0" applyFont="1" applyBorder="1" applyAlignment="1">
      <alignment vertical="center"/>
    </xf>
    <xf numFmtId="0" fontId="40" fillId="0" borderId="170" xfId="0" quotePrefix="1" applyFont="1" applyBorder="1" applyAlignment="1">
      <alignment horizontal="center" vertical="center"/>
    </xf>
    <xf numFmtId="0" fontId="35" fillId="0" borderId="0" xfId="0" applyFont="1" applyAlignment="1">
      <alignment horizontal="center" vertical="center"/>
    </xf>
    <xf numFmtId="0" fontId="42" fillId="0" borderId="189" xfId="0" applyFont="1" applyBorder="1" applyAlignment="1">
      <alignment vertical="center"/>
    </xf>
    <xf numFmtId="0" fontId="42" fillId="0" borderId="170"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92" xfId="0" applyFont="1" applyBorder="1" applyAlignment="1">
      <alignment horizontal="left" vertical="center" indent="1"/>
    </xf>
    <xf numFmtId="0" fontId="40" fillId="0" borderId="192" xfId="0" applyFont="1" applyBorder="1" applyAlignment="1">
      <alignment vertical="center"/>
    </xf>
    <xf numFmtId="0" fontId="38" fillId="0" borderId="193" xfId="0" applyFont="1" applyBorder="1" applyAlignment="1">
      <alignment horizontal="left" vertical="center" indent="1"/>
    </xf>
    <xf numFmtId="0" fontId="40" fillId="0" borderId="193" xfId="0" applyFont="1" applyBorder="1" applyAlignment="1">
      <alignment vertical="center"/>
    </xf>
    <xf numFmtId="0" fontId="38" fillId="0" borderId="193"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9" xfId="0" applyFont="1" applyBorder="1" applyAlignment="1">
      <alignment horizontal="left" vertical="center"/>
    </xf>
    <xf numFmtId="0" fontId="40" fillId="0" borderId="189"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70"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9" xfId="0" applyFont="1" applyBorder="1" applyAlignment="1">
      <alignment vertical="center"/>
    </xf>
    <xf numFmtId="0" fontId="38" fillId="20" borderId="2" xfId="0" applyFont="1" applyFill="1" applyBorder="1"/>
    <xf numFmtId="0" fontId="14" fillId="20" borderId="0" xfId="0" applyFont="1" applyFill="1"/>
    <xf numFmtId="0" fontId="14" fillId="20" borderId="3" xfId="0" applyFont="1" applyFill="1" applyBorder="1"/>
    <xf numFmtId="0" fontId="14" fillId="5" borderId="202" xfId="0" applyFont="1" applyFill="1" applyBorder="1" applyAlignment="1" applyProtection="1">
      <alignment horizontal="center" vertical="center" wrapText="1"/>
      <protection locked="0"/>
    </xf>
    <xf numFmtId="0" fontId="14" fillId="5" borderId="203" xfId="0" applyFont="1" applyFill="1" applyBorder="1" applyAlignment="1" applyProtection="1">
      <alignment horizontal="center" vertical="center" wrapText="1"/>
      <protection locked="0"/>
    </xf>
    <xf numFmtId="0" fontId="46" fillId="0" borderId="164" xfId="0" applyFont="1" applyBorder="1" applyAlignment="1">
      <alignment horizontal="left" wrapText="1"/>
    </xf>
    <xf numFmtId="0" fontId="14" fillId="0" borderId="165" xfId="0" applyFont="1" applyBorder="1" applyAlignment="1">
      <alignment wrapText="1"/>
    </xf>
    <xf numFmtId="0" fontId="14" fillId="0" borderId="204" xfId="0" applyFont="1" applyBorder="1" applyAlignment="1">
      <alignment wrapText="1"/>
    </xf>
    <xf numFmtId="0" fontId="14" fillId="0" borderId="166" xfId="0" applyFont="1" applyBorder="1" applyAlignment="1">
      <alignment wrapText="1"/>
    </xf>
    <xf numFmtId="0" fontId="46" fillId="0" borderId="161" xfId="0" applyFont="1" applyBorder="1" applyAlignment="1">
      <alignment horizontal="left" wrapText="1"/>
    </xf>
    <xf numFmtId="0" fontId="14" fillId="0" borderId="163" xfId="0" applyFont="1" applyBorder="1" applyAlignment="1">
      <alignment wrapText="1"/>
    </xf>
    <xf numFmtId="0" fontId="38" fillId="0" borderId="161" xfId="0" applyFont="1" applyBorder="1" applyAlignment="1">
      <alignment horizontal="left" wrapText="1"/>
    </xf>
    <xf numFmtId="0" fontId="38" fillId="0" borderId="0" xfId="0" applyFont="1" applyAlignment="1">
      <alignment wrapText="1"/>
    </xf>
    <xf numFmtId="0" fontId="38" fillId="0" borderId="163" xfId="0" applyFont="1" applyBorder="1" applyAlignment="1">
      <alignment wrapText="1"/>
    </xf>
    <xf numFmtId="0" fontId="16" fillId="0" borderId="0" xfId="0" applyFont="1"/>
    <xf numFmtId="0" fontId="16" fillId="0" borderId="0" xfId="0" applyFont="1" applyAlignment="1">
      <alignment wrapText="1"/>
    </xf>
    <xf numFmtId="0" fontId="14" fillId="0" borderId="161" xfId="0" applyFont="1" applyBorder="1" applyAlignment="1">
      <alignment wrapText="1"/>
    </xf>
    <xf numFmtId="0" fontId="40" fillId="16" borderId="169" xfId="0" applyFont="1" applyFill="1" applyBorder="1" applyAlignment="1">
      <alignment horizontal="center" vertical="center" wrapText="1"/>
    </xf>
    <xf numFmtId="0" fontId="40" fillId="16" borderId="142" xfId="0" applyFont="1" applyFill="1" applyBorder="1" applyAlignment="1">
      <alignment horizontal="center" vertical="center" wrapText="1"/>
    </xf>
    <xf numFmtId="0" fontId="40" fillId="16" borderId="143" xfId="0" applyFont="1" applyFill="1" applyBorder="1" applyAlignment="1">
      <alignment horizontal="center" vertical="center" wrapText="1"/>
    </xf>
    <xf numFmtId="0" fontId="63" fillId="0" borderId="161" xfId="0" applyFont="1" applyBorder="1" applyAlignment="1">
      <alignment wrapText="1"/>
    </xf>
    <xf numFmtId="0" fontId="49" fillId="0" borderId="161" xfId="0" applyFont="1" applyBorder="1" applyAlignment="1">
      <alignment wrapText="1"/>
    </xf>
    <xf numFmtId="0" fontId="14" fillId="0" borderId="162" xfId="0" applyFont="1" applyBorder="1" applyAlignment="1">
      <alignment wrapText="1"/>
    </xf>
    <xf numFmtId="0" fontId="18" fillId="0" borderId="167" xfId="0" applyFont="1" applyBorder="1" applyAlignment="1">
      <alignment wrapText="1"/>
    </xf>
    <xf numFmtId="0" fontId="14" fillId="0" borderId="168" xfId="0" applyFont="1" applyBorder="1" applyAlignment="1">
      <alignment wrapText="1"/>
    </xf>
    <xf numFmtId="0" fontId="16" fillId="0" borderId="218" xfId="0" applyFont="1" applyBorder="1"/>
    <xf numFmtId="0" fontId="14" fillId="0" borderId="165" xfId="0" applyFont="1" applyBorder="1"/>
    <xf numFmtId="0" fontId="64" fillId="0" borderId="163" xfId="0" applyFont="1" applyBorder="1" applyAlignment="1">
      <alignment horizontal="left" vertical="center" wrapText="1"/>
    </xf>
    <xf numFmtId="0" fontId="18" fillId="0" borderId="167" xfId="0" applyFont="1" applyBorder="1"/>
    <xf numFmtId="0" fontId="16" fillId="0" borderId="6" xfId="0" applyFont="1" applyBorder="1"/>
    <xf numFmtId="0" fontId="40" fillId="16" borderId="156" xfId="0" applyFont="1" applyFill="1" applyBorder="1" applyAlignment="1">
      <alignment vertical="center"/>
    </xf>
    <xf numFmtId="0" fontId="18" fillId="0" borderId="0" xfId="0" applyFont="1" applyAlignment="1">
      <alignment wrapText="1"/>
    </xf>
    <xf numFmtId="0" fontId="14" fillId="0" borderId="164" xfId="0" applyFont="1" applyBorder="1" applyAlignment="1">
      <alignment horizontal="left" wrapText="1"/>
    </xf>
    <xf numFmtId="0" fontId="14" fillId="0" borderId="161"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20"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9"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7"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91" xfId="0" applyNumberFormat="1" applyFont="1" applyBorder="1" applyAlignment="1">
      <alignment vertical="center"/>
    </xf>
    <xf numFmtId="0" fontId="14" fillId="0" borderId="218" xfId="0" applyFont="1" applyBorder="1"/>
    <xf numFmtId="0" fontId="14" fillId="0" borderId="219"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6"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6" borderId="207" xfId="0" applyFont="1" applyFill="1" applyBorder="1" applyAlignment="1">
      <alignment vertical="center"/>
    </xf>
    <xf numFmtId="0" fontId="5" fillId="16" borderId="12" xfId="0" applyFont="1" applyFill="1" applyBorder="1"/>
    <xf numFmtId="0" fontId="5" fillId="16" borderId="221"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5" borderId="0" xfId="0" applyFont="1" applyFill="1"/>
    <xf numFmtId="5" fontId="25" fillId="0" borderId="0" xfId="0" applyNumberFormat="1" applyFont="1" applyAlignment="1">
      <alignment horizontal="center" vertical="center" wrapText="1"/>
    </xf>
    <xf numFmtId="42" fontId="21" fillId="15" borderId="50" xfId="0" applyNumberFormat="1" applyFont="1" applyFill="1" applyBorder="1"/>
    <xf numFmtId="42" fontId="21" fillId="15" borderId="0" xfId="0" applyNumberFormat="1" applyFont="1" applyFill="1"/>
    <xf numFmtId="42" fontId="21" fillId="15" borderId="69" xfId="0" applyNumberFormat="1" applyFont="1" applyFill="1" applyBorder="1"/>
    <xf numFmtId="42" fontId="21" fillId="12" borderId="57" xfId="0" applyNumberFormat="1" applyFont="1" applyFill="1" applyBorder="1" applyAlignment="1">
      <alignment vertical="center"/>
    </xf>
    <xf numFmtId="0" fontId="23" fillId="0" borderId="89" xfId="0" applyFont="1" applyBorder="1"/>
    <xf numFmtId="42" fontId="33" fillId="0" borderId="134" xfId="0" applyNumberFormat="1" applyFont="1" applyBorder="1" applyAlignment="1">
      <alignment horizontal="center" vertical="center"/>
    </xf>
    <xf numFmtId="42" fontId="21" fillId="15" borderId="134" xfId="0" applyNumberFormat="1" applyFont="1" applyFill="1" applyBorder="1"/>
    <xf numFmtId="42" fontId="33" fillId="0" borderId="191" xfId="0" applyNumberFormat="1" applyFont="1" applyBorder="1" applyAlignment="1">
      <alignment horizontal="center" vertical="center"/>
    </xf>
    <xf numFmtId="42" fontId="21" fillId="15" borderId="191" xfId="0" applyNumberFormat="1" applyFont="1" applyFill="1" applyBorder="1"/>
    <xf numFmtId="42" fontId="21" fillId="15" borderId="90" xfId="0" applyNumberFormat="1" applyFont="1" applyFill="1" applyBorder="1"/>
    <xf numFmtId="42" fontId="21" fillId="11" borderId="122" xfId="0" applyNumberFormat="1" applyFont="1" applyFill="1" applyBorder="1" applyAlignment="1">
      <alignment vertical="center"/>
    </xf>
    <xf numFmtId="42" fontId="21" fillId="11" borderId="136" xfId="0" applyNumberFormat="1" applyFont="1" applyFill="1" applyBorder="1" applyAlignment="1">
      <alignment vertical="center"/>
    </xf>
    <xf numFmtId="42" fontId="21" fillId="15" borderId="13"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3" fillId="0" borderId="3" xfId="0" applyNumberFormat="1" applyFont="1" applyBorder="1"/>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9" xfId="0" applyFont="1" applyBorder="1"/>
    <xf numFmtId="0" fontId="3" fillId="0" borderId="150" xfId="0" applyFont="1" applyBorder="1"/>
    <xf numFmtId="0" fontId="25" fillId="0" borderId="150" xfId="0" applyFont="1" applyBorder="1" applyAlignment="1">
      <alignment horizontal="right"/>
    </xf>
    <xf numFmtId="0" fontId="3" fillId="0" borderId="74" xfId="0" applyFont="1" applyBorder="1"/>
    <xf numFmtId="0" fontId="3" fillId="5" borderId="95" xfId="0" applyFont="1" applyFill="1" applyBorder="1"/>
    <xf numFmtId="0" fontId="30" fillId="16" borderId="139" xfId="0" applyFont="1" applyFill="1" applyBorder="1"/>
    <xf numFmtId="0" fontId="23" fillId="16" borderId="139" xfId="0" applyFont="1" applyFill="1" applyBorder="1"/>
    <xf numFmtId="0" fontId="3" fillId="16" borderId="139" xfId="0" applyFont="1" applyFill="1" applyBorder="1"/>
    <xf numFmtId="0" fontId="3" fillId="16" borderId="140"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6" borderId="142" xfId="0" applyFont="1" applyFill="1" applyBorder="1"/>
    <xf numFmtId="0" fontId="18" fillId="16" borderId="142" xfId="0" applyFont="1" applyFill="1" applyBorder="1" applyAlignment="1">
      <alignment horizontal="center" wrapText="1"/>
    </xf>
    <xf numFmtId="0" fontId="40" fillId="16" borderId="142"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8"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6" borderId="226" xfId="0" applyFont="1" applyFill="1" applyBorder="1" applyAlignment="1">
      <alignment wrapText="1"/>
    </xf>
    <xf numFmtId="166" fontId="14" fillId="16" borderId="226" xfId="0" applyNumberFormat="1" applyFont="1" applyFill="1" applyBorder="1" applyAlignment="1">
      <alignment wrapText="1"/>
    </xf>
    <xf numFmtId="9" fontId="14" fillId="16" borderId="226" xfId="0" applyNumberFormat="1" applyFont="1" applyFill="1" applyBorder="1" applyAlignment="1">
      <alignment wrapText="1"/>
    </xf>
    <xf numFmtId="166" fontId="14" fillId="16" borderId="227"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9" xfId="0" applyFont="1" applyBorder="1"/>
    <xf numFmtId="0" fontId="14" fillId="0" borderId="170" xfId="0" applyFont="1" applyBorder="1"/>
    <xf numFmtId="9" fontId="14" fillId="0" borderId="170" xfId="0" applyNumberFormat="1" applyFont="1" applyBorder="1"/>
    <xf numFmtId="0" fontId="14" fillId="0" borderId="198" xfId="0" applyFont="1" applyBorder="1"/>
    <xf numFmtId="165" fontId="38" fillId="0" borderId="170"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4" xfId="0" applyFont="1" applyBorder="1"/>
    <xf numFmtId="166" fontId="18" fillId="0" borderId="165" xfId="0" applyNumberFormat="1" applyFont="1" applyBorder="1"/>
    <xf numFmtId="0" fontId="18" fillId="0" borderId="166" xfId="0" applyFont="1" applyBorder="1"/>
    <xf numFmtId="0" fontId="14" fillId="0" borderId="161" xfId="0" applyFont="1" applyBorder="1"/>
    <xf numFmtId="0" fontId="18" fillId="0" borderId="163" xfId="0" applyFont="1" applyBorder="1"/>
    <xf numFmtId="0" fontId="61" fillId="0" borderId="0" xfId="0" applyFont="1"/>
    <xf numFmtId="0" fontId="17" fillId="0" borderId="0" xfId="0" applyFont="1"/>
    <xf numFmtId="0" fontId="14" fillId="0" borderId="162" xfId="0" applyFont="1" applyBorder="1"/>
    <xf numFmtId="0" fontId="51" fillId="0" borderId="167" xfId="0" applyFont="1" applyBorder="1"/>
    <xf numFmtId="0" fontId="14" fillId="0" borderId="167" xfId="0" applyFont="1" applyBorder="1" applyAlignment="1">
      <alignment vertical="top"/>
    </xf>
    <xf numFmtId="0" fontId="18" fillId="0" borderId="168"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6" borderId="216" xfId="0" applyFont="1" applyFill="1" applyBorder="1" applyAlignment="1">
      <alignment horizontal="center" vertical="center" wrapText="1"/>
    </xf>
    <xf numFmtId="0" fontId="6" fillId="16" borderId="212" xfId="0" applyFont="1" applyFill="1" applyBorder="1" applyAlignment="1">
      <alignment horizontal="center" vertical="center" wrapText="1"/>
    </xf>
    <xf numFmtId="0" fontId="6" fillId="16" borderId="151" xfId="0" applyFont="1" applyFill="1" applyBorder="1" applyAlignment="1">
      <alignment horizontal="center" vertical="center" wrapText="1"/>
    </xf>
    <xf numFmtId="0" fontId="6" fillId="16" borderId="213"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4" borderId="71" xfId="0" applyNumberFormat="1" applyFont="1" applyFill="1" applyBorder="1" applyAlignment="1">
      <alignment vertical="center"/>
    </xf>
    <xf numFmtId="42" fontId="5" fillId="24" borderId="218" xfId="0" applyNumberFormat="1" applyFont="1" applyFill="1" applyBorder="1" applyAlignment="1">
      <alignment vertical="center"/>
    </xf>
    <xf numFmtId="42" fontId="5" fillId="24" borderId="74" xfId="0" applyNumberFormat="1" applyFont="1" applyFill="1" applyBorder="1" applyAlignment="1">
      <alignment vertical="center"/>
    </xf>
    <xf numFmtId="42" fontId="5" fillId="6" borderId="139"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7" borderId="151" xfId="0" applyFill="1" applyBorder="1"/>
    <xf numFmtId="3" fontId="14" fillId="26" borderId="13" xfId="0" applyNumberFormat="1" applyFont="1" applyFill="1" applyBorder="1" applyAlignment="1">
      <alignment vertical="center" wrapText="1"/>
    </xf>
    <xf numFmtId="3" fontId="18" fillId="6" borderId="218" xfId="0" applyNumberFormat="1" applyFont="1" applyFill="1" applyBorder="1" applyAlignment="1">
      <alignment vertical="center"/>
    </xf>
    <xf numFmtId="3" fontId="18" fillId="27" borderId="17" xfId="0" applyNumberFormat="1" applyFont="1" applyFill="1" applyBorder="1" applyAlignment="1">
      <alignment vertical="center"/>
    </xf>
    <xf numFmtId="3" fontId="14" fillId="26" borderId="218" xfId="0" applyNumberFormat="1" applyFont="1" applyFill="1" applyBorder="1" applyAlignment="1">
      <alignment vertical="center" wrapText="1"/>
    </xf>
    <xf numFmtId="3" fontId="18" fillId="6" borderId="228"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9"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60" xfId="0" applyFont="1" applyBorder="1" applyProtection="1">
      <protection locked="0"/>
    </xf>
    <xf numFmtId="0" fontId="21" fillId="0" borderId="0" xfId="0" applyFont="1"/>
    <xf numFmtId="42" fontId="18" fillId="16" borderId="156" xfId="0" applyNumberFormat="1" applyFont="1" applyFill="1" applyBorder="1" applyAlignment="1">
      <alignment vertical="center"/>
    </xf>
    <xf numFmtId="0" fontId="18" fillId="16" borderId="12" xfId="0" applyFont="1" applyFill="1" applyBorder="1" applyAlignment="1">
      <alignment horizontal="center" wrapText="1"/>
    </xf>
    <xf numFmtId="165" fontId="38" fillId="0" borderId="199"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201" xfId="0" applyFont="1" applyBorder="1" applyAlignment="1" applyProtection="1">
      <alignment horizontal="center" vertical="center" wrapText="1"/>
      <protection locked="0"/>
    </xf>
    <xf numFmtId="0" fontId="14" fillId="0" borderId="176" xfId="0" applyFont="1" applyBorder="1" applyAlignment="1" applyProtection="1">
      <alignment horizontal="center" vertical="center" wrapText="1"/>
      <protection locked="0"/>
    </xf>
    <xf numFmtId="0" fontId="14" fillId="0" borderId="229" xfId="0" applyFont="1" applyBorder="1" applyAlignment="1">
      <alignment vertical="top"/>
    </xf>
    <xf numFmtId="0" fontId="14" fillId="0" borderId="230" xfId="0" applyFont="1" applyBorder="1" applyAlignment="1">
      <alignment vertical="top" wrapText="1"/>
    </xf>
    <xf numFmtId="0" fontId="14" fillId="0" borderId="73" xfId="0" applyFont="1" applyBorder="1" applyAlignment="1">
      <alignment vertical="top"/>
    </xf>
    <xf numFmtId="0" fontId="14" fillId="0" borderId="231" xfId="0" applyFont="1" applyBorder="1" applyAlignment="1">
      <alignment vertical="top" wrapText="1"/>
    </xf>
    <xf numFmtId="0" fontId="14" fillId="0" borderId="72" xfId="0" applyFont="1" applyBorder="1" applyAlignment="1">
      <alignment vertical="top"/>
    </xf>
    <xf numFmtId="0" fontId="14" fillId="0" borderId="232" xfId="0" applyFont="1" applyBorder="1" applyAlignment="1">
      <alignment vertical="top" wrapText="1"/>
    </xf>
    <xf numFmtId="0" fontId="14" fillId="0" borderId="52" xfId="0" applyFont="1" applyBorder="1" applyAlignment="1" applyProtection="1">
      <alignment vertical="top" wrapText="1"/>
      <protection locked="0"/>
    </xf>
    <xf numFmtId="0" fontId="19" fillId="16" borderId="0" xfId="0" applyFont="1" applyFill="1" applyAlignment="1">
      <alignment horizontal="center" wrapText="1"/>
    </xf>
    <xf numFmtId="0" fontId="19" fillId="16" borderId="0" xfId="0" applyFont="1" applyFill="1" applyAlignment="1">
      <alignment horizontal="center"/>
    </xf>
    <xf numFmtId="0" fontId="14" fillId="16" borderId="0" xfId="0" applyFont="1" applyFill="1" applyAlignment="1">
      <alignment wrapText="1"/>
    </xf>
    <xf numFmtId="38" fontId="50" fillId="0" borderId="215" xfId="0" applyNumberFormat="1" applyFont="1" applyBorder="1"/>
    <xf numFmtId="3" fontId="3" fillId="26" borderId="56" xfId="0" applyNumberFormat="1" applyFont="1" applyFill="1" applyBorder="1" applyAlignment="1">
      <alignment vertical="center" wrapText="1"/>
    </xf>
    <xf numFmtId="3" fontId="3" fillId="26" borderId="57" xfId="0" applyNumberFormat="1" applyFont="1" applyFill="1" applyBorder="1" applyAlignment="1">
      <alignment vertical="center" wrapText="1"/>
    </xf>
    <xf numFmtId="0" fontId="18" fillId="0" borderId="156" xfId="0" applyFont="1" applyBorder="1"/>
    <xf numFmtId="0" fontId="40" fillId="0" borderId="0" xfId="0" applyFont="1"/>
    <xf numFmtId="0" fontId="40" fillId="16" borderId="70" xfId="0" applyFont="1" applyFill="1" applyBorder="1" applyAlignment="1">
      <alignment vertical="center"/>
    </xf>
    <xf numFmtId="0" fontId="40" fillId="16" borderId="156" xfId="0" applyFont="1" applyFill="1" applyBorder="1" applyAlignment="1">
      <alignment horizontal="left" vertical="center"/>
    </xf>
    <xf numFmtId="0" fontId="14" fillId="0" borderId="0" xfId="0" applyFont="1" applyAlignment="1">
      <alignment wrapText="1"/>
    </xf>
    <xf numFmtId="0" fontId="38" fillId="0" borderId="204" xfId="0" applyFont="1" applyBorder="1" applyAlignment="1">
      <alignment vertical="center"/>
    </xf>
    <xf numFmtId="14" fontId="51" fillId="0" borderId="223" xfId="0" applyNumberFormat="1" applyFont="1" applyBorder="1" applyAlignment="1" applyProtection="1">
      <alignment horizontal="left" vertical="center"/>
      <protection locked="0"/>
    </xf>
    <xf numFmtId="0" fontId="40" fillId="16" borderId="226" xfId="0" applyFont="1" applyFill="1" applyBorder="1" applyAlignment="1">
      <alignment horizontal="center" vertical="center"/>
    </xf>
    <xf numFmtId="0" fontId="40" fillId="16" borderId="227" xfId="0" applyFont="1" applyFill="1" applyBorder="1" applyAlignment="1">
      <alignment horizontal="center" vertical="center"/>
    </xf>
    <xf numFmtId="0" fontId="35" fillId="0" borderId="218" xfId="0" applyFont="1" applyBorder="1" applyAlignment="1">
      <alignment horizontal="center" vertical="center"/>
    </xf>
    <xf numFmtId="0" fontId="40" fillId="8" borderId="207" xfId="0" applyFont="1" applyFill="1" applyBorder="1" applyAlignment="1">
      <alignment horizontal="center" vertical="center"/>
    </xf>
    <xf numFmtId="0" fontId="40" fillId="8" borderId="210" xfId="0" applyFont="1" applyFill="1" applyBorder="1" applyAlignment="1">
      <alignment horizontal="center" vertical="center"/>
    </xf>
    <xf numFmtId="0" fontId="40" fillId="16" borderId="213" xfId="0" applyFont="1" applyFill="1" applyBorder="1" applyAlignment="1">
      <alignment horizontal="center" vertical="center"/>
    </xf>
    <xf numFmtId="0" fontId="14" fillId="0" borderId="163" xfId="0" applyFont="1" applyBorder="1"/>
    <xf numFmtId="0" fontId="35" fillId="0" borderId="218" xfId="0" applyFont="1" applyBorder="1" applyAlignment="1">
      <alignment horizontal="center"/>
    </xf>
    <xf numFmtId="6" fontId="40" fillId="0" borderId="215" xfId="0" applyNumberFormat="1" applyFont="1" applyBorder="1" applyAlignment="1">
      <alignment vertical="center"/>
    </xf>
    <xf numFmtId="0" fontId="18" fillId="16" borderId="226" xfId="0" applyFont="1" applyFill="1" applyBorder="1" applyAlignment="1">
      <alignment wrapText="1"/>
    </xf>
    <xf numFmtId="0" fontId="14" fillId="0" borderId="233" xfId="0" applyFont="1" applyBorder="1" applyAlignment="1" applyProtection="1">
      <alignment vertical="center"/>
      <protection locked="0"/>
    </xf>
    <xf numFmtId="1" fontId="14" fillId="0" borderId="234" xfId="0" applyNumberFormat="1" applyFont="1" applyBorder="1" applyProtection="1">
      <protection locked="0"/>
    </xf>
    <xf numFmtId="0" fontId="14" fillId="0" borderId="234" xfId="0" applyFont="1" applyBorder="1" applyProtection="1">
      <protection locked="0"/>
    </xf>
    <xf numFmtId="0" fontId="14" fillId="0" borderId="238" xfId="0" applyFont="1" applyBorder="1" applyAlignment="1" applyProtection="1">
      <alignment vertical="center"/>
      <protection locked="0"/>
    </xf>
    <xf numFmtId="1" fontId="14" fillId="0" borderId="239" xfId="0" applyNumberFormat="1" applyFont="1" applyBorder="1" applyProtection="1">
      <protection locked="0"/>
    </xf>
    <xf numFmtId="0" fontId="14" fillId="0" borderId="239" xfId="0" applyFont="1" applyBorder="1" applyProtection="1">
      <protection locked="0"/>
    </xf>
    <xf numFmtId="0" fontId="14" fillId="0" borderId="233" xfId="0" applyFont="1" applyBorder="1" applyProtection="1">
      <protection locked="0"/>
    </xf>
    <xf numFmtId="166" fontId="14" fillId="0" borderId="233" xfId="0" applyNumberFormat="1" applyFont="1" applyBorder="1" applyProtection="1">
      <protection locked="0"/>
    </xf>
    <xf numFmtId="0" fontId="14" fillId="0" borderId="253" xfId="0" applyFont="1" applyBorder="1" applyProtection="1">
      <protection locked="0"/>
    </xf>
    <xf numFmtId="0" fontId="14" fillId="0" borderId="238" xfId="0" applyFont="1" applyBorder="1" applyProtection="1">
      <protection locked="0"/>
    </xf>
    <xf numFmtId="166" fontId="14" fillId="0" borderId="238" xfId="0" applyNumberFormat="1" applyFont="1" applyBorder="1" applyProtection="1">
      <protection locked="0"/>
    </xf>
    <xf numFmtId="0" fontId="14" fillId="0" borderId="255" xfId="0" applyFont="1" applyBorder="1" applyProtection="1">
      <protection locked="0"/>
    </xf>
    <xf numFmtId="0" fontId="14" fillId="0" borderId="257" xfId="0" applyFont="1" applyBorder="1" applyProtection="1">
      <protection locked="0"/>
    </xf>
    <xf numFmtId="0" fontId="14" fillId="0" borderId="259"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265" xfId="0" applyFont="1" applyBorder="1" applyProtection="1">
      <protection locked="0"/>
    </xf>
    <xf numFmtId="0" fontId="14" fillId="0" borderId="266" xfId="0" applyFont="1" applyBorder="1" applyProtection="1">
      <protection locked="0"/>
    </xf>
    <xf numFmtId="0" fontId="14" fillId="0" borderId="267"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5" xfId="0" applyNumberFormat="1" applyFont="1" applyBorder="1" applyProtection="1">
      <protection locked="0"/>
    </xf>
    <xf numFmtId="42" fontId="7" fillId="0" borderId="265" xfId="0" applyNumberFormat="1" applyFont="1" applyBorder="1" applyProtection="1">
      <protection locked="0"/>
    </xf>
    <xf numFmtId="1" fontId="7" fillId="0" borderId="300" xfId="0" applyNumberFormat="1" applyFont="1" applyBorder="1" applyProtection="1">
      <protection locked="0"/>
    </xf>
    <xf numFmtId="165" fontId="14" fillId="0" borderId="0" xfId="0" applyNumberFormat="1" applyFont="1"/>
    <xf numFmtId="0" fontId="61" fillId="23" borderId="0" xfId="0" applyFont="1" applyFill="1" applyAlignment="1">
      <alignment vertical="center"/>
    </xf>
    <xf numFmtId="165" fontId="14" fillId="0" borderId="189" xfId="0" applyNumberFormat="1" applyFont="1" applyBorder="1"/>
    <xf numFmtId="165" fontId="38" fillId="0" borderId="188" xfId="0" applyNumberFormat="1" applyFont="1" applyBorder="1" applyAlignment="1">
      <alignment vertical="center"/>
    </xf>
    <xf numFmtId="165" fontId="38" fillId="0" borderId="189"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9" xfId="0" applyNumberFormat="1" applyFont="1" applyBorder="1" applyProtection="1">
      <protection locked="0"/>
    </xf>
    <xf numFmtId="165" fontId="38" fillId="0" borderId="363" xfId="0" applyNumberFormat="1" applyFont="1" applyBorder="1" applyAlignment="1" applyProtection="1">
      <alignment vertical="center"/>
      <protection locked="0"/>
    </xf>
    <xf numFmtId="0" fontId="14" fillId="0" borderId="368" xfId="0" applyFont="1" applyBorder="1" applyAlignment="1" applyProtection="1">
      <alignment horizontal="center" wrapText="1"/>
      <protection locked="0"/>
    </xf>
    <xf numFmtId="9" fontId="14" fillId="0" borderId="368" xfId="0" applyNumberFormat="1" applyFont="1" applyBorder="1" applyAlignment="1" applyProtection="1">
      <alignment horizontal="right" wrapText="1"/>
      <protection locked="0"/>
    </xf>
    <xf numFmtId="0" fontId="14" fillId="0" borderId="315" xfId="0" applyFont="1" applyBorder="1" applyAlignment="1" applyProtection="1">
      <alignment horizontal="center"/>
      <protection locked="0"/>
    </xf>
    <xf numFmtId="9" fontId="14" fillId="0" borderId="315" xfId="0" applyNumberFormat="1" applyFont="1" applyBorder="1" applyAlignment="1" applyProtection="1">
      <alignment horizontal="right" wrapText="1"/>
      <protection locked="0"/>
    </xf>
    <xf numFmtId="3" fontId="15" fillId="0" borderId="306" xfId="0" applyNumberFormat="1" applyFont="1" applyBorder="1" applyAlignment="1" applyProtection="1">
      <alignment vertical="center"/>
      <protection locked="0"/>
    </xf>
    <xf numFmtId="3" fontId="13" fillId="6" borderId="379" xfId="0" applyNumberFormat="1" applyFont="1" applyFill="1" applyBorder="1" applyAlignment="1">
      <alignment vertical="center"/>
    </xf>
    <xf numFmtId="3" fontId="13" fillId="27" borderId="384" xfId="0" applyNumberFormat="1" applyFont="1" applyFill="1" applyBorder="1" applyAlignment="1">
      <alignment vertical="center"/>
    </xf>
    <xf numFmtId="3" fontId="13" fillId="0" borderId="385" xfId="0" applyNumberFormat="1" applyFont="1" applyBorder="1" applyAlignment="1" applyProtection="1">
      <alignment vertical="center"/>
      <protection locked="0"/>
    </xf>
    <xf numFmtId="3" fontId="13" fillId="0" borderId="278" xfId="0" applyNumberFormat="1" applyFont="1" applyBorder="1" applyAlignment="1" applyProtection="1">
      <alignment vertical="center"/>
      <protection locked="0"/>
    </xf>
    <xf numFmtId="3" fontId="13" fillId="0" borderId="241" xfId="0" applyNumberFormat="1" applyFont="1" applyBorder="1" applyAlignment="1" applyProtection="1">
      <alignment vertical="center" wrapText="1"/>
      <protection locked="0"/>
    </xf>
    <xf numFmtId="3" fontId="13" fillId="0" borderId="273" xfId="0" applyNumberFormat="1" applyFont="1" applyBorder="1" applyAlignment="1" applyProtection="1">
      <alignment vertical="center" wrapText="1"/>
      <protection locked="0"/>
    </xf>
    <xf numFmtId="3" fontId="13" fillId="0" borderId="274" xfId="0" applyNumberFormat="1" applyFont="1" applyBorder="1" applyAlignment="1" applyProtection="1">
      <alignment vertical="center" wrapText="1"/>
      <protection locked="0"/>
    </xf>
    <xf numFmtId="3" fontId="13" fillId="0" borderId="265" xfId="0" applyNumberFormat="1" applyFont="1" applyBorder="1" applyAlignment="1" applyProtection="1">
      <alignment vertical="center" wrapText="1"/>
      <protection locked="0"/>
    </xf>
    <xf numFmtId="3" fontId="13" fillId="6" borderId="375" xfId="0" applyNumberFormat="1" applyFont="1" applyFill="1" applyBorder="1" applyAlignment="1">
      <alignment vertical="center" wrapText="1"/>
    </xf>
    <xf numFmtId="3" fontId="13" fillId="27" borderId="375" xfId="0" applyNumberFormat="1" applyFont="1" applyFill="1" applyBorder="1" applyAlignment="1">
      <alignment vertical="center" wrapText="1"/>
    </xf>
    <xf numFmtId="3" fontId="13" fillId="0" borderId="387" xfId="0" applyNumberFormat="1" applyFont="1" applyBorder="1" applyAlignment="1" applyProtection="1">
      <alignment vertical="center"/>
      <protection locked="0"/>
    </xf>
    <xf numFmtId="3" fontId="13" fillId="0" borderId="265" xfId="0" applyNumberFormat="1" applyFont="1" applyBorder="1" applyAlignment="1" applyProtection="1">
      <alignment vertical="center"/>
      <protection locked="0"/>
    </xf>
    <xf numFmtId="3" fontId="13" fillId="0" borderId="241" xfId="0" applyNumberFormat="1" applyFont="1" applyBorder="1" applyAlignment="1" applyProtection="1">
      <alignment vertical="center"/>
      <protection locked="0"/>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3" fontId="13" fillId="27" borderId="383" xfId="0" applyNumberFormat="1" applyFont="1" applyFill="1" applyBorder="1" applyAlignment="1">
      <alignment vertical="center" wrapText="1"/>
    </xf>
    <xf numFmtId="3" fontId="13" fillId="0" borderId="245" xfId="0" applyNumberFormat="1" applyFont="1" applyBorder="1" applyAlignment="1" applyProtection="1">
      <alignment vertical="center" wrapText="1"/>
      <protection locked="0"/>
    </xf>
    <xf numFmtId="3" fontId="13" fillId="0" borderId="280" xfId="0" applyNumberFormat="1" applyFont="1" applyBorder="1" applyAlignment="1" applyProtection="1">
      <alignment vertical="center" wrapText="1"/>
      <protection locked="0"/>
    </xf>
    <xf numFmtId="3" fontId="13" fillId="0" borderId="281" xfId="0" applyNumberFormat="1" applyFont="1" applyBorder="1" applyAlignment="1" applyProtection="1">
      <alignment vertical="center" wrapText="1"/>
      <protection locked="0"/>
    </xf>
    <xf numFmtId="3" fontId="13" fillId="0" borderId="282" xfId="0" applyNumberFormat="1" applyFont="1" applyBorder="1" applyAlignment="1" applyProtection="1">
      <alignment vertical="center" wrapText="1"/>
      <protection locked="0"/>
    </xf>
    <xf numFmtId="3" fontId="13" fillId="6" borderId="383" xfId="0" applyNumberFormat="1" applyFont="1" applyFill="1" applyBorder="1" applyAlignment="1">
      <alignment vertical="center" wrapText="1"/>
    </xf>
    <xf numFmtId="3" fontId="13" fillId="0" borderId="389" xfId="0" applyNumberFormat="1" applyFont="1" applyBorder="1" applyAlignment="1" applyProtection="1">
      <alignment vertical="center"/>
      <protection locked="0"/>
    </xf>
    <xf numFmtId="3" fontId="13" fillId="0" borderId="282" xfId="0" applyNumberFormat="1" applyFont="1" applyBorder="1" applyAlignment="1" applyProtection="1">
      <alignment vertical="center"/>
      <protection locked="0"/>
    </xf>
    <xf numFmtId="3" fontId="18" fillId="6" borderId="390" xfId="0" applyNumberFormat="1" applyFont="1" applyFill="1" applyBorder="1" applyAlignment="1">
      <alignment vertical="center"/>
    </xf>
    <xf numFmtId="3" fontId="18" fillId="6" borderId="391" xfId="0" applyNumberFormat="1" applyFont="1" applyFill="1" applyBorder="1" applyAlignment="1">
      <alignment vertical="center"/>
    </xf>
    <xf numFmtId="3" fontId="18" fillId="6" borderId="392" xfId="0" applyNumberFormat="1" applyFont="1" applyFill="1" applyBorder="1" applyAlignment="1">
      <alignment vertical="center"/>
    </xf>
    <xf numFmtId="44" fontId="3" fillId="3" borderId="393" xfId="0" applyNumberFormat="1" applyFont="1" applyFill="1" applyBorder="1" applyProtection="1">
      <protection locked="0"/>
    </xf>
    <xf numFmtId="0" fontId="3" fillId="3" borderId="394" xfId="0" applyFont="1" applyFill="1" applyBorder="1" applyProtection="1">
      <protection locked="0"/>
    </xf>
    <xf numFmtId="0" fontId="14" fillId="3" borderId="238" xfId="0" applyFont="1" applyFill="1" applyBorder="1"/>
    <xf numFmtId="44" fontId="3" fillId="3" borderId="238" xfId="0" applyNumberFormat="1" applyFont="1" applyFill="1" applyBorder="1" applyProtection="1">
      <protection locked="0"/>
    </xf>
    <xf numFmtId="0" fontId="3" fillId="3" borderId="239" xfId="0" applyFont="1" applyFill="1" applyBorder="1" applyProtection="1">
      <protection locked="0"/>
    </xf>
    <xf numFmtId="0" fontId="3" fillId="3" borderId="395" xfId="0" applyFont="1" applyFill="1" applyBorder="1" applyProtection="1">
      <protection locked="0"/>
    </xf>
    <xf numFmtId="0" fontId="14" fillId="3" borderId="397" xfId="0" applyFont="1" applyFill="1" applyBorder="1"/>
    <xf numFmtId="44" fontId="3" fillId="3" borderId="322" xfId="0" applyNumberFormat="1" applyFont="1" applyFill="1" applyBorder="1" applyProtection="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74" xfId="0" applyFont="1" applyBorder="1" applyAlignment="1" applyProtection="1">
      <alignment vertical="center"/>
      <protection locked="0"/>
    </xf>
    <xf numFmtId="0" fontId="4" fillId="0" borderId="267" xfId="0" applyFont="1" applyBorder="1" applyAlignment="1" applyProtection="1">
      <alignment vertical="center" wrapText="1"/>
      <protection locked="0"/>
    </xf>
    <xf numFmtId="0" fontId="3" fillId="0" borderId="267" xfId="0" applyFont="1" applyBorder="1" applyAlignment="1" applyProtection="1">
      <alignment vertical="center"/>
      <protection locked="0"/>
    </xf>
    <xf numFmtId="14" fontId="3" fillId="0" borderId="274" xfId="0" applyNumberFormat="1" applyFont="1" applyBorder="1" applyAlignment="1" applyProtection="1">
      <alignment vertical="center"/>
      <protection locked="0"/>
    </xf>
    <xf numFmtId="0" fontId="3" fillId="0" borderId="267" xfId="0" applyFont="1" applyBorder="1" applyAlignment="1" applyProtection="1">
      <alignment vertical="center" wrapText="1"/>
      <protection locked="0"/>
    </xf>
    <xf numFmtId="9" fontId="21" fillId="17" borderId="398" xfId="0" applyNumberFormat="1" applyFont="1" applyFill="1" applyBorder="1" applyAlignment="1">
      <alignment vertical="center"/>
    </xf>
    <xf numFmtId="42" fontId="21" fillId="6" borderId="371"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234" xfId="0" applyNumberFormat="1" applyFont="1" applyBorder="1" applyAlignment="1" applyProtection="1">
      <alignment vertical="center"/>
      <protection locked="0"/>
    </xf>
    <xf numFmtId="9" fontId="21" fillId="17" borderId="386" xfId="0" applyNumberFormat="1" applyFont="1" applyFill="1" applyBorder="1" applyAlignment="1">
      <alignment vertical="center"/>
    </xf>
    <xf numFmtId="42" fontId="21" fillId="0" borderId="378" xfId="0" applyNumberFormat="1" applyFont="1" applyBorder="1" applyAlignment="1" applyProtection="1">
      <alignment vertical="center"/>
      <protection locked="0"/>
    </xf>
    <xf numFmtId="42" fontId="21" fillId="0" borderId="239" xfId="0" applyNumberFormat="1" applyFont="1" applyBorder="1" applyAlignment="1" applyProtection="1">
      <alignment vertical="center"/>
      <protection locked="0"/>
    </xf>
    <xf numFmtId="9" fontId="21" fillId="17" borderId="400" xfId="0" applyNumberFormat="1" applyFont="1" applyFill="1" applyBorder="1" applyAlignment="1">
      <alignment vertical="center"/>
    </xf>
    <xf numFmtId="42" fontId="21" fillId="0" borderId="308" xfId="0" applyNumberFormat="1" applyFont="1" applyBorder="1" applyAlignment="1" applyProtection="1">
      <alignment vertical="center" wrapText="1"/>
      <protection locked="0"/>
    </xf>
    <xf numFmtId="42" fontId="21" fillId="0" borderId="401"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protection locked="0"/>
    </xf>
    <xf numFmtId="42" fontId="21" fillId="6" borderId="241" xfId="0" applyNumberFormat="1" applyFont="1" applyFill="1" applyBorder="1" applyAlignment="1">
      <alignment vertical="center"/>
    </xf>
    <xf numFmtId="42" fontId="21" fillId="0" borderId="267" xfId="0" applyNumberFormat="1" applyFont="1" applyBorder="1" applyAlignment="1" applyProtection="1">
      <alignment vertical="center"/>
      <protection locked="0"/>
    </xf>
    <xf numFmtId="42" fontId="21" fillId="0" borderId="402" xfId="0" applyNumberFormat="1" applyFont="1" applyBorder="1" applyAlignment="1" applyProtection="1">
      <alignment vertical="center" wrapText="1"/>
      <protection locked="0"/>
    </xf>
    <xf numFmtId="42" fontId="21" fillId="12"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3" xfId="0" applyNumberFormat="1" applyFont="1" applyFill="1" applyBorder="1" applyAlignment="1">
      <alignment vertical="center"/>
    </xf>
    <xf numFmtId="42" fontId="21" fillId="0" borderId="265" xfId="0" applyNumberFormat="1" applyFont="1" applyBorder="1" applyAlignment="1" applyProtection="1">
      <alignment vertical="center"/>
      <protection locked="0"/>
    </xf>
    <xf numFmtId="42" fontId="21" fillId="6" borderId="280" xfId="0" applyNumberFormat="1" applyFont="1" applyFill="1" applyBorder="1" applyAlignment="1">
      <alignment vertical="center"/>
    </xf>
    <xf numFmtId="42" fontId="21" fillId="0" borderId="308" xfId="0" applyNumberFormat="1" applyFont="1" applyBorder="1" applyAlignment="1" applyProtection="1">
      <alignment vertical="center"/>
      <protection locked="0"/>
    </xf>
    <xf numFmtId="42" fontId="21" fillId="0" borderId="382" xfId="0" applyNumberFormat="1" applyFont="1" applyBorder="1" applyAlignment="1" applyProtection="1">
      <alignment vertical="center"/>
      <protection locked="0"/>
    </xf>
    <xf numFmtId="42" fontId="21" fillId="12" borderId="236" xfId="0" applyNumberFormat="1" applyFont="1" applyFill="1" applyBorder="1" applyAlignment="1">
      <alignment vertical="center"/>
    </xf>
    <xf numFmtId="42" fontId="21" fillId="6" borderId="309" xfId="0" applyNumberFormat="1" applyFont="1" applyFill="1" applyBorder="1" applyAlignment="1">
      <alignment vertical="center"/>
    </xf>
    <xf numFmtId="42" fontId="21" fillId="0" borderId="402" xfId="0" applyNumberFormat="1" applyFont="1" applyBorder="1" applyAlignment="1" applyProtection="1">
      <alignment vertical="center"/>
      <protection locked="0"/>
    </xf>
    <xf numFmtId="42" fontId="21" fillId="0" borderId="378" xfId="0" applyNumberFormat="1" applyFont="1" applyBorder="1" applyAlignment="1" applyProtection="1">
      <alignment vertical="center" wrapText="1"/>
      <protection locked="0"/>
    </xf>
    <xf numFmtId="42" fontId="21" fillId="0" borderId="265" xfId="0" applyNumberFormat="1" applyFont="1" applyBorder="1" applyAlignment="1" applyProtection="1">
      <alignment vertical="center" wrapText="1"/>
      <protection locked="0"/>
    </xf>
    <xf numFmtId="42" fontId="21" fillId="0" borderId="382" xfId="0" applyNumberFormat="1" applyFont="1" applyBorder="1" applyAlignment="1" applyProtection="1">
      <alignment vertical="center" wrapText="1"/>
      <protection locked="0"/>
    </xf>
    <xf numFmtId="42" fontId="21" fillId="0" borderId="267" xfId="0" applyNumberFormat="1" applyFont="1" applyBorder="1" applyAlignment="1" applyProtection="1">
      <alignment vertical="center" wrapText="1"/>
      <protection locked="0"/>
    </xf>
    <xf numFmtId="42" fontId="21" fillId="6" borderId="290" xfId="0" applyNumberFormat="1" applyFont="1" applyFill="1" applyBorder="1" applyAlignment="1">
      <alignment vertical="center"/>
    </xf>
    <xf numFmtId="42" fontId="21" fillId="12" borderId="273" xfId="0" applyNumberFormat="1" applyFont="1" applyFill="1" applyBorder="1" applyAlignment="1">
      <alignment vertical="center"/>
    </xf>
    <xf numFmtId="9" fontId="21" fillId="17" borderId="388" xfId="0" applyNumberFormat="1" applyFont="1" applyFill="1" applyBorder="1" applyAlignment="1">
      <alignment vertical="center"/>
    </xf>
    <xf numFmtId="42" fontId="21" fillId="12" borderId="290" xfId="0" applyNumberFormat="1" applyFont="1" applyFill="1" applyBorder="1" applyAlignment="1">
      <alignment vertical="center"/>
    </xf>
    <xf numFmtId="42" fontId="21" fillId="12" borderId="241" xfId="0" applyNumberFormat="1" applyFont="1" applyFill="1" applyBorder="1" applyAlignment="1">
      <alignment vertical="center"/>
    </xf>
    <xf numFmtId="42" fontId="21" fillId="12" borderId="74" xfId="0" applyNumberFormat="1" applyFont="1" applyFill="1" applyBorder="1" applyAlignment="1">
      <alignment vertical="center"/>
    </xf>
    <xf numFmtId="42" fontId="21" fillId="12" borderId="309" xfId="0" applyNumberFormat="1" applyFont="1" applyFill="1" applyBorder="1" applyAlignment="1">
      <alignment vertical="center"/>
    </xf>
    <xf numFmtId="42" fontId="14" fillId="0" borderId="404" xfId="0" applyNumberFormat="1" applyFont="1" applyBorder="1" applyAlignment="1" applyProtection="1">
      <alignment vertical="center"/>
      <protection locked="0"/>
    </xf>
    <xf numFmtId="42" fontId="14" fillId="6" borderId="238" xfId="0" applyNumberFormat="1" applyFont="1" applyFill="1" applyBorder="1" applyAlignment="1">
      <alignment vertical="center"/>
    </xf>
    <xf numFmtId="42" fontId="14" fillId="0" borderId="378" xfId="0" applyNumberFormat="1" applyFont="1" applyBorder="1" applyAlignment="1" applyProtection="1">
      <alignment vertical="center"/>
      <protection locked="0"/>
    </xf>
    <xf numFmtId="42" fontId="14" fillId="6" borderId="397" xfId="0" applyNumberFormat="1" applyFont="1" applyFill="1" applyBorder="1" applyAlignment="1">
      <alignment vertical="center"/>
    </xf>
    <xf numFmtId="42" fontId="14" fillId="0" borderId="308" xfId="0" applyNumberFormat="1" applyFont="1" applyBorder="1" applyAlignment="1" applyProtection="1">
      <alignment vertical="center" wrapText="1"/>
      <protection locked="0"/>
    </xf>
    <xf numFmtId="42" fontId="14" fillId="6" borderId="233" xfId="0" applyNumberFormat="1" applyFont="1" applyFill="1" applyBorder="1" applyAlignment="1">
      <alignment vertical="center"/>
    </xf>
    <xf numFmtId="42" fontId="14" fillId="0" borderId="399" xfId="0" applyNumberFormat="1" applyFont="1" applyBorder="1" applyAlignment="1" applyProtection="1">
      <alignment vertical="center"/>
      <protection locked="0"/>
    </xf>
    <xf numFmtId="42" fontId="14" fillId="0" borderId="334" xfId="0" applyNumberFormat="1" applyFont="1" applyBorder="1" applyAlignment="1" applyProtection="1">
      <alignment vertical="center"/>
      <protection locked="0"/>
    </xf>
    <xf numFmtId="42" fontId="14" fillId="0" borderId="267" xfId="0" applyNumberFormat="1" applyFont="1" applyBorder="1" applyAlignment="1" applyProtection="1">
      <alignment vertical="center"/>
      <protection locked="0"/>
    </xf>
    <xf numFmtId="42" fontId="14" fillId="0" borderId="405" xfId="0" applyNumberFormat="1" applyFont="1" applyBorder="1" applyAlignment="1" applyProtection="1">
      <alignment vertical="center"/>
      <protection locked="0"/>
    </xf>
    <xf numFmtId="42" fontId="14" fillId="0" borderId="303" xfId="0" applyNumberFormat="1" applyFont="1" applyBorder="1" applyAlignment="1" applyProtection="1">
      <alignment vertical="center"/>
      <protection locked="0"/>
    </xf>
    <xf numFmtId="42" fontId="14" fillId="0" borderId="301" xfId="0" applyNumberFormat="1" applyFont="1" applyBorder="1" applyAlignment="1" applyProtection="1">
      <alignment vertical="center"/>
      <protection locked="0"/>
    </xf>
    <xf numFmtId="42" fontId="14" fillId="0" borderId="308"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wrapText="1"/>
      <protection locked="0"/>
    </xf>
    <xf numFmtId="42" fontId="14" fillId="0" borderId="267"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protection locked="0"/>
    </xf>
    <xf numFmtId="42" fontId="14" fillId="6" borderId="386" xfId="0" applyNumberFormat="1" applyFont="1" applyFill="1" applyBorder="1" applyAlignment="1">
      <alignment vertical="center"/>
    </xf>
    <xf numFmtId="42" fontId="14" fillId="6" borderId="388" xfId="0" applyNumberFormat="1" applyFont="1" applyFill="1" applyBorder="1" applyAlignment="1">
      <alignment vertical="center"/>
    </xf>
    <xf numFmtId="42" fontId="14" fillId="6" borderId="398" xfId="0" applyNumberFormat="1" applyFont="1" applyFill="1" applyBorder="1" applyAlignment="1">
      <alignment vertical="center"/>
    </xf>
    <xf numFmtId="42" fontId="50" fillId="18" borderId="301" xfId="0" applyNumberFormat="1" applyFont="1" applyFill="1" applyBorder="1"/>
    <xf numFmtId="42" fontId="50" fillId="0" borderId="380" xfId="0" applyNumberFormat="1" applyFont="1" applyBorder="1" applyProtection="1">
      <protection locked="0"/>
    </xf>
    <xf numFmtId="42" fontId="50" fillId="0" borderId="267" xfId="0" applyNumberFormat="1" applyFont="1" applyBorder="1" applyProtection="1">
      <protection locked="0"/>
    </xf>
    <xf numFmtId="42" fontId="50" fillId="0" borderId="406" xfId="0" applyNumberFormat="1" applyFont="1" applyBorder="1" applyProtection="1">
      <protection locked="0"/>
    </xf>
    <xf numFmtId="42" fontId="50" fillId="0" borderId="402" xfId="0" applyNumberFormat="1" applyFont="1" applyBorder="1" applyProtection="1">
      <protection locked="0"/>
    </xf>
    <xf numFmtId="42" fontId="50" fillId="6" borderId="354" xfId="0" applyNumberFormat="1" applyFont="1" applyFill="1" applyBorder="1"/>
    <xf numFmtId="42" fontId="50" fillId="6" borderId="264" xfId="0" applyNumberFormat="1" applyFont="1" applyFill="1" applyBorder="1"/>
    <xf numFmtId="9" fontId="50" fillId="6" borderId="380" xfId="0" applyNumberFormat="1" applyFont="1" applyFill="1" applyBorder="1"/>
    <xf numFmtId="9" fontId="50" fillId="6" borderId="267" xfId="0" applyNumberFormat="1" applyFont="1" applyFill="1" applyBorder="1"/>
    <xf numFmtId="42" fontId="50" fillId="6" borderId="249" xfId="0" applyNumberFormat="1" applyFont="1" applyFill="1" applyBorder="1"/>
    <xf numFmtId="42" fontId="50" fillId="6" borderId="407" xfId="0" applyNumberFormat="1" applyFont="1" applyFill="1" applyBorder="1"/>
    <xf numFmtId="0" fontId="14" fillId="0" borderId="354" xfId="0" applyFont="1" applyBorder="1" applyProtection="1">
      <protection locked="0"/>
    </xf>
    <xf numFmtId="0" fontId="14" fillId="0" borderId="272" xfId="0" applyFont="1" applyBorder="1" applyProtection="1">
      <protection locked="0"/>
    </xf>
    <xf numFmtId="0" fontId="14" fillId="0" borderId="380" xfId="0" applyFont="1" applyBorder="1" applyProtection="1">
      <protection locked="0"/>
    </xf>
    <xf numFmtId="0" fontId="14" fillId="0" borderId="275" xfId="0" applyFont="1" applyBorder="1" applyProtection="1">
      <protection locked="0"/>
    </xf>
    <xf numFmtId="0" fontId="14" fillId="0" borderId="406" xfId="0" applyFont="1" applyBorder="1" applyProtection="1">
      <protection locked="0"/>
    </xf>
    <xf numFmtId="0" fontId="14" fillId="0" borderId="408" xfId="0" applyFont="1" applyBorder="1" applyProtection="1">
      <protection locked="0"/>
    </xf>
    <xf numFmtId="0" fontId="14" fillId="0" borderId="289" xfId="0" applyFont="1" applyBorder="1" applyProtection="1">
      <protection locked="0"/>
    </xf>
    <xf numFmtId="0" fontId="14" fillId="0" borderId="409" xfId="0" applyFont="1" applyBorder="1" applyProtection="1">
      <protection locked="0"/>
    </xf>
    <xf numFmtId="0" fontId="14" fillId="0" borderId="299" xfId="0" applyFont="1" applyBorder="1" applyProtection="1">
      <protection locked="0"/>
    </xf>
    <xf numFmtId="42" fontId="14" fillId="0" borderId="275" xfId="0" applyNumberFormat="1" applyFont="1" applyBorder="1" applyAlignment="1" applyProtection="1">
      <alignment vertical="center"/>
      <protection locked="0"/>
    </xf>
    <xf numFmtId="0" fontId="14" fillId="0" borderId="249" xfId="0" applyFont="1" applyBorder="1" applyProtection="1">
      <protection locked="0"/>
    </xf>
    <xf numFmtId="0" fontId="14" fillId="0" borderId="246" xfId="0" applyFont="1" applyBorder="1" applyProtection="1">
      <protection locked="0"/>
    </xf>
    <xf numFmtId="0" fontId="14" fillId="0" borderId="363" xfId="0" applyFont="1" applyBorder="1" applyProtection="1">
      <protection locked="0"/>
    </xf>
    <xf numFmtId="0" fontId="14" fillId="5" borderId="270" xfId="0" applyFont="1" applyFill="1" applyBorder="1" applyAlignment="1" applyProtection="1">
      <alignment horizontal="center" wrapText="1"/>
      <protection locked="0"/>
    </xf>
    <xf numFmtId="0" fontId="14" fillId="5" borderId="415" xfId="0" applyFont="1" applyFill="1" applyBorder="1" applyAlignment="1" applyProtection="1">
      <alignment horizontal="center" wrapText="1"/>
      <protection locked="0"/>
    </xf>
    <xf numFmtId="0" fontId="14" fillId="0" borderId="368" xfId="0" applyFont="1" applyBorder="1" applyAlignment="1" applyProtection="1">
      <alignment horizontal="left" wrapText="1"/>
      <protection locked="0"/>
    </xf>
    <xf numFmtId="49" fontId="14" fillId="0" borderId="368" xfId="0" applyNumberFormat="1" applyFont="1" applyBorder="1" applyAlignment="1" applyProtection="1">
      <alignment horizontal="center" wrapText="1"/>
      <protection locked="0"/>
    </xf>
    <xf numFmtId="49" fontId="14" fillId="0" borderId="334" xfId="0" applyNumberFormat="1" applyFont="1" applyBorder="1" applyAlignment="1" applyProtection="1">
      <alignment horizontal="center" wrapText="1"/>
      <protection locked="0"/>
    </xf>
    <xf numFmtId="0" fontId="14" fillId="5" borderId="273" xfId="0" applyFont="1" applyFill="1" applyBorder="1" applyAlignment="1" applyProtection="1">
      <alignment horizontal="center" wrapText="1"/>
      <protection locked="0"/>
    </xf>
    <xf numFmtId="0" fontId="14" fillId="5" borderId="416" xfId="0" applyFont="1" applyFill="1" applyBorder="1" applyAlignment="1" applyProtection="1">
      <alignment horizontal="center" wrapText="1"/>
      <protection locked="0"/>
    </xf>
    <xf numFmtId="0" fontId="14" fillId="0" borderId="315" xfId="0" applyFont="1" applyBorder="1" applyAlignment="1" applyProtection="1">
      <alignment horizontal="center" wrapText="1"/>
      <protection locked="0"/>
    </xf>
    <xf numFmtId="0" fontId="14" fillId="0" borderId="315" xfId="0" applyFont="1" applyBorder="1" applyAlignment="1" applyProtection="1">
      <alignment horizontal="left" wrapText="1"/>
      <protection locked="0"/>
    </xf>
    <xf numFmtId="49" fontId="14" fillId="0" borderId="315" xfId="0" applyNumberFormat="1" applyFont="1" applyBorder="1" applyAlignment="1" applyProtection="1">
      <alignment horizontal="center" wrapText="1"/>
      <protection locked="0"/>
    </xf>
    <xf numFmtId="49" fontId="14" fillId="0" borderId="316" xfId="0" applyNumberFormat="1" applyFont="1" applyBorder="1" applyAlignment="1" applyProtection="1">
      <alignment horizontal="center" wrapText="1"/>
      <protection locked="0"/>
    </xf>
    <xf numFmtId="49" fontId="14" fillId="0" borderId="346" xfId="0" applyNumberFormat="1" applyFont="1" applyBorder="1" applyAlignment="1" applyProtection="1">
      <alignment horizontal="center" wrapText="1"/>
      <protection locked="0"/>
    </xf>
    <xf numFmtId="0" fontId="14" fillId="0" borderId="368" xfId="0" applyFont="1" applyBorder="1" applyAlignment="1" applyProtection="1">
      <alignment wrapText="1"/>
      <protection locked="0"/>
    </xf>
    <xf numFmtId="0" fontId="14" fillId="0" borderId="315" xfId="0" applyFont="1" applyBorder="1" applyAlignment="1" applyProtection="1">
      <alignment wrapText="1"/>
      <protection locked="0"/>
    </xf>
    <xf numFmtId="0" fontId="14" fillId="5" borderId="233" xfId="0" applyFont="1" applyFill="1" applyBorder="1" applyAlignment="1" applyProtection="1">
      <alignment wrapText="1"/>
      <protection locked="0"/>
    </xf>
    <xf numFmtId="0" fontId="14" fillId="5" borderId="238" xfId="0" applyFont="1" applyFill="1" applyBorder="1" applyAlignment="1" applyProtection="1">
      <alignment wrapText="1"/>
      <protection locked="0"/>
    </xf>
    <xf numFmtId="0" fontId="14" fillId="5" borderId="233" xfId="0" applyFont="1" applyFill="1" applyBorder="1" applyAlignment="1" applyProtection="1">
      <alignment horizontal="left"/>
      <protection locked="0"/>
    </xf>
    <xf numFmtId="0" fontId="14" fillId="5" borderId="238" xfId="0" applyFont="1" applyFill="1" applyBorder="1" applyAlignment="1" applyProtection="1">
      <alignment horizontal="left"/>
      <protection locked="0"/>
    </xf>
    <xf numFmtId="0" fontId="40" fillId="16" borderId="226" xfId="0" applyFont="1" applyFill="1" applyBorder="1" applyAlignment="1">
      <alignment horizontal="center" vertical="center" wrapText="1"/>
    </xf>
    <xf numFmtId="0" fontId="0" fillId="0" borderId="368" xfId="0" applyBorder="1" applyProtection="1">
      <protection locked="0"/>
    </xf>
    <xf numFmtId="0" fontId="0" fillId="0" borderId="315" xfId="0" applyBorder="1" applyProtection="1">
      <protection locked="0"/>
    </xf>
    <xf numFmtId="0" fontId="14" fillId="0" borderId="270" xfId="0" applyFont="1" applyBorder="1" applyAlignment="1" applyProtection="1">
      <alignment horizontal="center" wrapText="1"/>
      <protection locked="0"/>
    </xf>
    <xf numFmtId="0" fontId="14" fillId="0" borderId="271" xfId="0" applyFont="1" applyBorder="1" applyAlignment="1" applyProtection="1">
      <alignment horizontal="center" wrapText="1"/>
      <protection locked="0"/>
    </xf>
    <xf numFmtId="0" fontId="14" fillId="0" borderId="273" xfId="0" applyFont="1" applyBorder="1" applyProtection="1">
      <protection locked="0"/>
    </xf>
    <xf numFmtId="0" fontId="14" fillId="0" borderId="274" xfId="0" applyFont="1" applyBorder="1" applyAlignment="1" applyProtection="1">
      <alignment horizontal="center" wrapText="1"/>
      <protection locked="0"/>
    </xf>
    <xf numFmtId="0" fontId="14" fillId="0" borderId="418" xfId="0" applyFont="1" applyBorder="1" applyAlignment="1" applyProtection="1">
      <alignment horizontal="center" wrapText="1"/>
      <protection locked="0"/>
    </xf>
    <xf numFmtId="49" fontId="14" fillId="0" borderId="333" xfId="0" applyNumberFormat="1" applyFont="1" applyBorder="1" applyAlignment="1" applyProtection="1">
      <alignment horizontal="center" wrapText="1"/>
      <protection locked="0"/>
    </xf>
    <xf numFmtId="0" fontId="14" fillId="0" borderId="419" xfId="0" applyFont="1" applyBorder="1" applyAlignment="1" applyProtection="1">
      <alignment horizontal="center" wrapText="1"/>
      <protection locked="0"/>
    </xf>
    <xf numFmtId="49" fontId="14" fillId="0" borderId="338" xfId="0" applyNumberFormat="1" applyFont="1" applyBorder="1" applyAlignment="1" applyProtection="1">
      <alignment horizontal="center" wrapText="1"/>
      <protection locked="0"/>
    </xf>
    <xf numFmtId="0" fontId="14" fillId="0" borderId="420" xfId="0" applyFont="1" applyBorder="1" applyAlignment="1" applyProtection="1">
      <alignment horizontal="center" wrapText="1"/>
      <protection locked="0"/>
    </xf>
    <xf numFmtId="49" fontId="14" fillId="0" borderId="345" xfId="0" applyNumberFormat="1" applyFont="1" applyBorder="1" applyAlignment="1" applyProtection="1">
      <alignment horizontal="center" wrapText="1"/>
      <protection locked="0"/>
    </xf>
    <xf numFmtId="49" fontId="14" fillId="0" borderId="333" xfId="0" applyNumberFormat="1" applyFont="1" applyBorder="1" applyAlignment="1" applyProtection="1">
      <alignment horizontal="left" wrapText="1"/>
      <protection locked="0"/>
    </xf>
    <xf numFmtId="49" fontId="14" fillId="0" borderId="338" xfId="0" applyNumberFormat="1" applyFont="1" applyBorder="1" applyAlignment="1" applyProtection="1">
      <alignment horizontal="left" wrapText="1"/>
      <protection locked="0"/>
    </xf>
    <xf numFmtId="49" fontId="14" fillId="0" borderId="345" xfId="0" applyNumberFormat="1" applyFont="1" applyBorder="1" applyAlignment="1" applyProtection="1">
      <alignment horizontal="left" wrapText="1"/>
      <protection locked="0"/>
    </xf>
    <xf numFmtId="49" fontId="14" fillId="0" borderId="368" xfId="0" applyNumberFormat="1" applyFont="1" applyBorder="1" applyAlignment="1" applyProtection="1">
      <alignment horizontal="left" wrapText="1"/>
      <protection locked="0"/>
    </xf>
    <xf numFmtId="49" fontId="14" fillId="0" borderId="315" xfId="0" applyNumberFormat="1" applyFont="1" applyBorder="1" applyAlignment="1" applyProtection="1">
      <alignment horizontal="left" wrapText="1"/>
      <protection locked="0"/>
    </xf>
    <xf numFmtId="49" fontId="14" fillId="0" borderId="234" xfId="0" applyNumberFormat="1" applyFont="1" applyBorder="1" applyAlignment="1" applyProtection="1">
      <alignment horizontal="center" wrapText="1"/>
      <protection locked="0"/>
    </xf>
    <xf numFmtId="49" fontId="14" fillId="0" borderId="239" xfId="0" applyNumberFormat="1" applyFont="1" applyBorder="1" applyAlignment="1" applyProtection="1">
      <alignment horizontal="center" wrapText="1"/>
      <protection locked="0"/>
    </xf>
    <xf numFmtId="0" fontId="0" fillId="0" borderId="19" xfId="0" applyBorder="1"/>
    <xf numFmtId="0" fontId="14" fillId="5" borderId="270" xfId="0" applyFont="1" applyFill="1" applyBorder="1" applyAlignment="1" applyProtection="1">
      <alignment horizontal="left" wrapText="1"/>
      <protection locked="0"/>
    </xf>
    <xf numFmtId="0" fontId="14" fillId="5" borderId="415" xfId="0" applyFont="1" applyFill="1" applyBorder="1" applyAlignment="1" applyProtection="1">
      <alignment horizontal="left" wrapText="1"/>
      <protection locked="0"/>
    </xf>
    <xf numFmtId="0" fontId="14" fillId="5" borderId="273" xfId="0" applyFont="1" applyFill="1" applyBorder="1" applyAlignment="1" applyProtection="1">
      <alignment horizontal="left" wrapText="1"/>
      <protection locked="0"/>
    </xf>
    <xf numFmtId="0" fontId="14" fillId="5" borderId="416" xfId="0" applyFont="1" applyFill="1" applyBorder="1" applyAlignment="1" applyProtection="1">
      <alignment horizontal="left" wrapText="1"/>
      <protection locked="0"/>
    </xf>
    <xf numFmtId="0" fontId="14" fillId="5" borderId="243" xfId="0" applyFont="1" applyFill="1" applyBorder="1" applyAlignment="1" applyProtection="1">
      <alignment horizontal="left"/>
      <protection locked="0"/>
    </xf>
    <xf numFmtId="0" fontId="14" fillId="5" borderId="280" xfId="0" applyFont="1" applyFill="1" applyBorder="1" applyAlignment="1" applyProtection="1">
      <alignment horizontal="center" wrapText="1"/>
      <protection locked="0"/>
    </xf>
    <xf numFmtId="0" fontId="14" fillId="5" borderId="421" xfId="0" applyFont="1" applyFill="1" applyBorder="1" applyAlignment="1" applyProtection="1">
      <alignment horizontal="center" wrapText="1"/>
      <protection locked="0"/>
    </xf>
    <xf numFmtId="0" fontId="14" fillId="0" borderId="422" xfId="0" applyFont="1" applyBorder="1" applyAlignment="1" applyProtection="1">
      <alignment wrapText="1"/>
      <protection locked="0"/>
    </xf>
    <xf numFmtId="0" fontId="14" fillId="0" borderId="422" xfId="0" applyFont="1" applyBorder="1" applyAlignment="1" applyProtection="1">
      <alignment horizontal="left" wrapText="1"/>
      <protection locked="0"/>
    </xf>
    <xf numFmtId="49" fontId="14" fillId="0" borderId="422" xfId="0" applyNumberFormat="1" applyFont="1" applyBorder="1" applyAlignment="1" applyProtection="1">
      <alignment horizontal="center" wrapText="1"/>
      <protection locked="0"/>
    </xf>
    <xf numFmtId="49" fontId="14" fillId="0" borderId="422" xfId="0" applyNumberFormat="1" applyFont="1" applyBorder="1" applyAlignment="1" applyProtection="1">
      <alignment horizontal="left" wrapText="1"/>
      <protection locked="0"/>
    </xf>
    <xf numFmtId="49" fontId="14" fillId="0" borderId="244" xfId="0" applyNumberFormat="1" applyFont="1" applyBorder="1" applyAlignment="1" applyProtection="1">
      <alignment horizontal="center" wrapText="1"/>
      <protection locked="0"/>
    </xf>
    <xf numFmtId="49" fontId="14" fillId="0" borderId="369" xfId="0" applyNumberFormat="1" applyFont="1" applyBorder="1" applyAlignment="1" applyProtection="1">
      <alignment horizontal="center" wrapText="1"/>
      <protection locked="0"/>
    </xf>
    <xf numFmtId="0" fontId="14" fillId="5" borderId="243" xfId="0" applyFont="1" applyFill="1" applyBorder="1" applyAlignment="1" applyProtection="1">
      <alignment wrapText="1"/>
      <protection locked="0"/>
    </xf>
    <xf numFmtId="0" fontId="14" fillId="5" borderId="280" xfId="0" applyFont="1" applyFill="1" applyBorder="1" applyAlignment="1" applyProtection="1">
      <alignment horizontal="left" wrapText="1"/>
      <protection locked="0"/>
    </xf>
    <xf numFmtId="0" fontId="14" fillId="5" borderId="421" xfId="0" applyFont="1" applyFill="1" applyBorder="1" applyAlignment="1" applyProtection="1">
      <alignment horizontal="left" wrapText="1"/>
      <protection locked="0"/>
    </xf>
    <xf numFmtId="0" fontId="14" fillId="0" borderId="422" xfId="0" applyFont="1" applyBorder="1" applyAlignment="1" applyProtection="1">
      <alignment horizontal="center" wrapText="1"/>
      <protection locked="0"/>
    </xf>
    <xf numFmtId="0" fontId="14" fillId="0" borderId="243" xfId="0" applyFont="1" applyBorder="1" applyProtection="1">
      <protection locked="0"/>
    </xf>
    <xf numFmtId="0" fontId="14" fillId="0" borderId="280" xfId="0" applyFont="1" applyBorder="1" applyProtection="1">
      <protection locked="0"/>
    </xf>
    <xf numFmtId="0" fontId="14" fillId="0" borderId="281" xfId="0" applyFont="1" applyBorder="1" applyAlignment="1" applyProtection="1">
      <alignment horizontal="center" wrapText="1"/>
      <protection locked="0"/>
    </xf>
    <xf numFmtId="0" fontId="3" fillId="0" borderId="274" xfId="0" applyFont="1" applyBorder="1" applyAlignment="1" applyProtection="1">
      <alignment vertical="center" wrapText="1"/>
      <protection locked="0"/>
    </xf>
    <xf numFmtId="0" fontId="66" fillId="0" borderId="76" xfId="0" applyFont="1" applyBorder="1" applyAlignment="1">
      <alignment vertical="center"/>
    </xf>
    <xf numFmtId="0" fontId="14" fillId="0" borderId="415" xfId="0" applyFont="1" applyBorder="1" applyAlignment="1" applyProtection="1">
      <alignment wrapText="1"/>
      <protection locked="0"/>
    </xf>
    <xf numFmtId="0" fontId="14" fillId="0" borderId="416"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22" xfId="0" applyNumberFormat="1" applyFont="1" applyBorder="1" applyAlignment="1" applyProtection="1">
      <alignment horizontal="right" wrapText="1"/>
      <protection locked="0"/>
    </xf>
    <xf numFmtId="0" fontId="14" fillId="0" borderId="421" xfId="0" applyFont="1" applyBorder="1" applyProtection="1">
      <protection locked="0"/>
    </xf>
    <xf numFmtId="9" fontId="18" fillId="16" borderId="106" xfId="0" applyNumberFormat="1" applyFont="1" applyFill="1" applyBorder="1" applyAlignment="1">
      <alignment horizontal="center" vertical="center" wrapText="1"/>
    </xf>
    <xf numFmtId="9" fontId="40" fillId="16" borderId="106" xfId="0" applyNumberFormat="1" applyFont="1" applyFill="1" applyBorder="1" applyAlignment="1">
      <alignment horizontal="center" vertical="center" wrapText="1"/>
    </xf>
    <xf numFmtId="3" fontId="13" fillId="6" borderId="233" xfId="0" applyNumberFormat="1" applyFont="1" applyFill="1" applyBorder="1" applyAlignment="1">
      <alignment vertical="center"/>
    </xf>
    <xf numFmtId="3" fontId="13" fillId="6" borderId="238" xfId="0" applyNumberFormat="1" applyFont="1" applyFill="1" applyBorder="1" applyAlignment="1">
      <alignment vertical="center"/>
    </xf>
    <xf numFmtId="3" fontId="13" fillId="6" borderId="243" xfId="0" applyNumberFormat="1" applyFont="1" applyFill="1" applyBorder="1" applyAlignment="1">
      <alignment vertical="center"/>
    </xf>
    <xf numFmtId="0" fontId="38" fillId="0" borderId="238" xfId="0" applyFont="1" applyBorder="1" applyAlignment="1" applyProtection="1">
      <alignment vertical="center" wrapText="1"/>
      <protection locked="0"/>
    </xf>
    <xf numFmtId="0" fontId="38" fillId="0" borderId="243" xfId="0" applyFont="1" applyBorder="1" applyAlignment="1" applyProtection="1">
      <alignment vertical="center" wrapText="1"/>
      <protection locked="0"/>
    </xf>
    <xf numFmtId="0" fontId="40" fillId="16" borderId="12" xfId="0" applyFont="1" applyFill="1" applyBorder="1" applyAlignment="1">
      <alignment vertical="center"/>
    </xf>
    <xf numFmtId="6" fontId="14" fillId="25" borderId="219" xfId="0" applyNumberFormat="1" applyFont="1" applyFill="1" applyBorder="1"/>
    <xf numFmtId="0" fontId="40" fillId="6" borderId="146" xfId="0" applyFont="1" applyFill="1" applyBorder="1" applyAlignment="1">
      <alignment horizontal="center" vertical="center" wrapText="1"/>
    </xf>
    <xf numFmtId="0" fontId="40" fillId="6" borderId="226" xfId="0" applyFont="1" applyFill="1" applyBorder="1" applyAlignment="1">
      <alignment horizontal="center" vertical="center" wrapText="1"/>
    </xf>
    <xf numFmtId="0" fontId="40" fillId="6" borderId="227" xfId="0" applyFont="1" applyFill="1" applyBorder="1" applyAlignment="1">
      <alignment horizontal="center" vertical="center" wrapText="1"/>
    </xf>
    <xf numFmtId="0" fontId="14" fillId="0" borderId="267" xfId="0" applyFont="1" applyBorder="1" applyAlignment="1" applyProtection="1">
      <alignment vertical="center"/>
      <protection locked="0"/>
    </xf>
    <xf numFmtId="0" fontId="18" fillId="16" borderId="146" xfId="0" applyFont="1" applyFill="1" applyBorder="1"/>
    <xf numFmtId="0" fontId="40" fillId="0" borderId="0" xfId="0" applyFont="1" applyAlignment="1">
      <alignment horizontal="right"/>
    </xf>
    <xf numFmtId="0" fontId="0" fillId="0" borderId="0" xfId="0" applyAlignment="1">
      <alignment horizontal="right"/>
    </xf>
    <xf numFmtId="42" fontId="0" fillId="6" borderId="144" xfId="0" applyNumberFormat="1" applyFill="1" applyBorder="1" applyAlignment="1">
      <alignment wrapText="1"/>
    </xf>
    <xf numFmtId="0" fontId="16" fillId="16" borderId="145" xfId="0" applyFont="1" applyFill="1" applyBorder="1" applyAlignment="1">
      <alignment horizontal="center"/>
    </xf>
    <xf numFmtId="0" fontId="3" fillId="3" borderId="118" xfId="0" applyFont="1" applyFill="1" applyBorder="1"/>
    <xf numFmtId="0" fontId="3" fillId="25" borderId="79" xfId="0" applyFont="1" applyFill="1" applyBorder="1" applyAlignment="1" applyProtection="1">
      <alignment vertical="center"/>
      <protection locked="0"/>
    </xf>
    <xf numFmtId="0" fontId="3" fillId="25" borderId="47" xfId="0" applyFont="1" applyFill="1" applyBorder="1" applyAlignment="1" applyProtection="1">
      <alignment vertical="center" wrapText="1"/>
      <protection locked="0"/>
    </xf>
    <xf numFmtId="0" fontId="0" fillId="0" borderId="76" xfId="0" quotePrefix="1" applyBorder="1"/>
    <xf numFmtId="0" fontId="3" fillId="0" borderId="238" xfId="0" applyFont="1" applyBorder="1" applyAlignment="1" applyProtection="1">
      <alignment vertical="center" wrapText="1"/>
      <protection locked="0"/>
    </xf>
    <xf numFmtId="0" fontId="3" fillId="25" borderId="59" xfId="0" applyFont="1" applyFill="1" applyBorder="1" applyAlignment="1" applyProtection="1">
      <alignment vertical="center" wrapText="1"/>
      <protection locked="0"/>
    </xf>
    <xf numFmtId="0" fontId="5" fillId="16" borderId="156" xfId="0" applyFont="1" applyFill="1" applyBorder="1" applyAlignment="1">
      <alignment vertical="center" wrapText="1"/>
    </xf>
    <xf numFmtId="0" fontId="3" fillId="0" borderId="233" xfId="0" applyFont="1" applyBorder="1" applyAlignment="1" applyProtection="1">
      <alignment vertical="center" wrapText="1"/>
      <protection locked="0"/>
    </xf>
    <xf numFmtId="0" fontId="3" fillId="0" borderId="238"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7" xfId="0" applyNumberFormat="1" applyFont="1" applyBorder="1" applyAlignment="1" applyProtection="1">
      <alignment vertical="center"/>
      <protection locked="0"/>
    </xf>
    <xf numFmtId="1" fontId="7" fillId="0" borderId="432" xfId="0" applyNumberFormat="1" applyFont="1" applyBorder="1" applyProtection="1">
      <protection locked="0"/>
    </xf>
    <xf numFmtId="9" fontId="7" fillId="0" borderId="243" xfId="0" applyNumberFormat="1" applyFont="1" applyBorder="1" applyAlignment="1" applyProtection="1">
      <alignment vertical="center"/>
      <protection locked="0"/>
    </xf>
    <xf numFmtId="1" fontId="7" fillId="0" borderId="282" xfId="0" applyNumberFormat="1" applyFont="1" applyBorder="1" applyProtection="1">
      <protection locked="0"/>
    </xf>
    <xf numFmtId="42" fontId="7" fillId="0" borderId="282" xfId="0" applyNumberFormat="1" applyFont="1" applyBorder="1" applyProtection="1">
      <protection locked="0"/>
    </xf>
    <xf numFmtId="9" fontId="7" fillId="0" borderId="238" xfId="0" applyNumberFormat="1" applyFont="1" applyBorder="1" applyAlignment="1" applyProtection="1">
      <alignment vertical="center"/>
      <protection locked="0"/>
    </xf>
    <xf numFmtId="0" fontId="38" fillId="0" borderId="233" xfId="0" applyFont="1" applyBorder="1" applyAlignment="1" applyProtection="1">
      <alignment vertical="center" wrapText="1"/>
      <protection locked="0"/>
    </xf>
    <xf numFmtId="6" fontId="18" fillId="16" borderId="399" xfId="0" applyNumberFormat="1" applyFont="1" applyFill="1" applyBorder="1" applyAlignment="1">
      <alignment horizontal="center" wrapText="1"/>
    </xf>
    <xf numFmtId="0" fontId="38" fillId="0" borderId="434" xfId="0" applyFont="1" applyBorder="1" applyAlignment="1" applyProtection="1">
      <alignment vertical="center" wrapText="1"/>
      <protection locked="0"/>
    </xf>
    <xf numFmtId="0" fontId="38" fillId="0" borderId="436" xfId="0" applyFont="1" applyBorder="1" applyAlignment="1" applyProtection="1">
      <alignment vertical="center" wrapText="1"/>
      <protection locked="0"/>
    </xf>
    <xf numFmtId="0" fontId="38" fillId="0" borderId="438" xfId="0" applyFont="1" applyBorder="1" applyAlignment="1" applyProtection="1">
      <alignment vertical="center" wrapText="1"/>
      <protection locked="0"/>
    </xf>
    <xf numFmtId="43" fontId="38" fillId="6" borderId="314" xfId="0" applyNumberFormat="1" applyFont="1" applyFill="1" applyBorder="1" applyAlignment="1">
      <alignment horizontal="right" vertical="center"/>
    </xf>
    <xf numFmtId="43" fontId="38" fillId="6" borderId="315" xfId="0" applyNumberFormat="1" applyFont="1" applyFill="1" applyBorder="1" applyAlignment="1">
      <alignment horizontal="right" vertical="center"/>
    </xf>
    <xf numFmtId="43" fontId="38" fillId="6" borderId="316" xfId="0" applyNumberFormat="1" applyFont="1" applyFill="1" applyBorder="1" applyAlignment="1">
      <alignment horizontal="right" vertical="center"/>
    </xf>
    <xf numFmtId="0" fontId="35" fillId="0" borderId="210" xfId="0" applyFont="1" applyBorder="1" applyAlignment="1">
      <alignment horizontal="right" vertical="center"/>
    </xf>
    <xf numFmtId="0" fontId="35" fillId="0" borderId="191"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3" xfId="0" applyFont="1" applyFill="1" applyBorder="1" applyAlignment="1" applyProtection="1">
      <alignment horizontal="center" vertical="center"/>
      <protection locked="0"/>
    </xf>
    <xf numFmtId="0" fontId="65" fillId="0" borderId="223" xfId="0" applyFont="1" applyBorder="1" applyAlignment="1">
      <alignment horizontal="center"/>
    </xf>
    <xf numFmtId="0" fontId="66" fillId="0" borderId="4" xfId="0" applyFont="1" applyBorder="1" applyAlignment="1">
      <alignment vertical="center"/>
    </xf>
    <xf numFmtId="42" fontId="14" fillId="0" borderId="399" xfId="0" applyNumberFormat="1" applyFont="1" applyBorder="1" applyProtection="1">
      <protection locked="0"/>
    </xf>
    <xf numFmtId="42" fontId="14" fillId="0" borderId="378" xfId="0" applyNumberFormat="1" applyFont="1" applyBorder="1" applyProtection="1">
      <protection locked="0"/>
    </xf>
    <xf numFmtId="42" fontId="14" fillId="0" borderId="428" xfId="0" applyNumberFormat="1" applyFont="1" applyBorder="1" applyProtection="1">
      <protection locked="0"/>
    </xf>
    <xf numFmtId="42" fontId="14" fillId="0" borderId="426"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8"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5" fillId="6" borderId="84" xfId="0" applyNumberFormat="1" applyFont="1" applyFill="1" applyBorder="1"/>
    <xf numFmtId="42" fontId="14" fillId="0" borderId="370" xfId="0" applyNumberFormat="1" applyFont="1" applyBorder="1" applyAlignment="1" applyProtection="1">
      <alignment horizontal="right"/>
      <protection locked="0"/>
    </xf>
    <xf numFmtId="42" fontId="14" fillId="0" borderId="368" xfId="0" applyNumberFormat="1" applyFont="1" applyBorder="1" applyAlignment="1" applyProtection="1">
      <alignment horizontal="right"/>
      <protection locked="0"/>
    </xf>
    <xf numFmtId="42" fontId="14" fillId="0" borderId="334" xfId="0" applyNumberFormat="1" applyFont="1" applyBorder="1" applyAlignment="1" applyProtection="1">
      <alignment horizontal="right"/>
      <protection locked="0"/>
    </xf>
    <xf numFmtId="42" fontId="14" fillId="0" borderId="314" xfId="0" applyNumberFormat="1" applyFont="1" applyBorder="1" applyAlignment="1" applyProtection="1">
      <alignment horizontal="right"/>
      <protection locked="0"/>
    </xf>
    <xf numFmtId="42" fontId="14" fillId="0" borderId="316" xfId="0" applyNumberFormat="1" applyFont="1" applyBorder="1" applyAlignment="1" applyProtection="1">
      <alignment horizontal="right"/>
      <protection locked="0"/>
    </xf>
    <xf numFmtId="42" fontId="14" fillId="0" borderId="425" xfId="0" applyNumberFormat="1" applyFont="1" applyBorder="1" applyAlignment="1" applyProtection="1">
      <alignment horizontal="right"/>
      <protection locked="0"/>
    </xf>
    <xf numFmtId="42" fontId="14" fillId="0" borderId="369"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4" xfId="0" applyNumberFormat="1" applyFont="1" applyBorder="1" applyProtection="1">
      <protection locked="0"/>
    </xf>
    <xf numFmtId="42" fontId="14" fillId="0" borderId="375" xfId="0" applyNumberFormat="1" applyFont="1" applyBorder="1" applyProtection="1">
      <protection locked="0"/>
    </xf>
    <xf numFmtId="42" fontId="14" fillId="0" borderId="376" xfId="0" applyNumberFormat="1" applyFont="1" applyBorder="1" applyProtection="1">
      <protection locked="0"/>
    </xf>
    <xf numFmtId="42" fontId="14" fillId="0" borderId="323" xfId="0" applyNumberFormat="1" applyFont="1" applyBorder="1" applyAlignment="1" applyProtection="1">
      <alignment horizontal="right"/>
      <protection locked="0"/>
    </xf>
    <xf numFmtId="42" fontId="15" fillId="6" borderId="146"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3" xfId="0" applyNumberFormat="1" applyFont="1" applyFill="1" applyBorder="1"/>
    <xf numFmtId="169" fontId="14" fillId="0" borderId="233" xfId="0" applyNumberFormat="1" applyFont="1" applyBorder="1" applyProtection="1">
      <protection locked="0"/>
    </xf>
    <xf numFmtId="169" fontId="14" fillId="0" borderId="238" xfId="0" applyNumberFormat="1" applyFont="1" applyBorder="1" applyProtection="1">
      <protection locked="0"/>
    </xf>
    <xf numFmtId="170" fontId="14" fillId="0" borderId="258"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42" xfId="0" applyFont="1" applyBorder="1" applyAlignment="1" applyProtection="1">
      <alignment vertical="center"/>
      <protection locked="0"/>
    </xf>
    <xf numFmtId="0" fontId="3" fillId="0" borderId="431" xfId="0" applyFont="1" applyBorder="1" applyAlignment="1" applyProtection="1">
      <alignment vertical="center"/>
      <protection locked="0"/>
    </xf>
    <xf numFmtId="42" fontId="21" fillId="0" borderId="375" xfId="0" applyNumberFormat="1" applyFont="1" applyBorder="1" applyAlignment="1" applyProtection="1">
      <alignment vertical="center"/>
      <protection locked="0"/>
    </xf>
    <xf numFmtId="42" fontId="21" fillId="0" borderId="376" xfId="0" applyNumberFormat="1" applyFont="1" applyBorder="1" applyAlignment="1" applyProtection="1">
      <alignment vertical="center"/>
      <protection locked="0"/>
    </xf>
    <xf numFmtId="42" fontId="21" fillId="0" borderId="212" xfId="0" applyNumberFormat="1" applyFont="1" applyBorder="1" applyAlignment="1" applyProtection="1">
      <alignment vertical="center"/>
      <protection locked="0"/>
    </xf>
    <xf numFmtId="166" fontId="14" fillId="28"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5" xfId="0" applyNumberFormat="1" applyFont="1" applyBorder="1"/>
    <xf numFmtId="9" fontId="14" fillId="0" borderId="323" xfId="0" applyNumberFormat="1" applyFont="1" applyBorder="1" applyAlignment="1" applyProtection="1">
      <alignment horizontal="right" wrapText="1"/>
      <protection locked="0"/>
    </xf>
    <xf numFmtId="0" fontId="22" fillId="0" borderId="0" xfId="0" applyFont="1"/>
    <xf numFmtId="0" fontId="22" fillId="0" borderId="207" xfId="0" applyFont="1" applyBorder="1"/>
    <xf numFmtId="0" fontId="22" fillId="0" borderId="191" xfId="0" applyFont="1" applyBorder="1"/>
    <xf numFmtId="0" fontId="22" fillId="0" borderId="210" xfId="0" applyFont="1" applyBorder="1"/>
    <xf numFmtId="0" fontId="22" fillId="0" borderId="453" xfId="0" applyFont="1" applyBorder="1"/>
    <xf numFmtId="0" fontId="22" fillId="0" borderId="156" xfId="0" applyFont="1" applyBorder="1"/>
    <xf numFmtId="0" fontId="22" fillId="0" borderId="423" xfId="0" applyFont="1" applyBorder="1"/>
    <xf numFmtId="0" fontId="22" fillId="0" borderId="424" xfId="0" applyFont="1" applyBorder="1"/>
    <xf numFmtId="0" fontId="22" fillId="0" borderId="3" xfId="0" applyFont="1" applyBorder="1"/>
    <xf numFmtId="0" fontId="37" fillId="0" borderId="156" xfId="0" applyFont="1" applyBorder="1"/>
    <xf numFmtId="0" fontId="37" fillId="0" borderId="423" xfId="0" applyFont="1" applyBorder="1"/>
    <xf numFmtId="0" fontId="37" fillId="0" borderId="424" xfId="0" applyFont="1" applyBorder="1"/>
    <xf numFmtId="0" fontId="73" fillId="0" borderId="0" xfId="0" applyFont="1"/>
    <xf numFmtId="0" fontId="37" fillId="0" borderId="0" xfId="0" applyFont="1"/>
    <xf numFmtId="0" fontId="22" fillId="0" borderId="219" xfId="0" applyFont="1" applyBorder="1"/>
    <xf numFmtId="0" fontId="37" fillId="6" borderId="145" xfId="0" applyFont="1" applyFill="1" applyBorder="1"/>
    <xf numFmtId="0" fontId="14" fillId="16" borderId="17" xfId="0" applyFont="1" applyFill="1" applyBorder="1" applyAlignment="1">
      <alignment wrapText="1"/>
    </xf>
    <xf numFmtId="166" fontId="14" fillId="16" borderId="17" xfId="0" applyNumberFormat="1" applyFont="1" applyFill="1" applyBorder="1" applyAlignment="1">
      <alignment wrapText="1"/>
    </xf>
    <xf numFmtId="9" fontId="14" fillId="16" borderId="17" xfId="0" applyNumberFormat="1" applyFont="1" applyFill="1" applyBorder="1" applyAlignment="1">
      <alignment wrapText="1"/>
    </xf>
    <xf numFmtId="166" fontId="14" fillId="16" borderId="23" xfId="0" applyNumberFormat="1" applyFont="1" applyFill="1" applyBorder="1" applyAlignment="1">
      <alignment wrapText="1"/>
    </xf>
    <xf numFmtId="0" fontId="0" fillId="0" borderId="457" xfId="0" applyBorder="1"/>
    <xf numFmtId="0" fontId="0" fillId="0" borderId="456" xfId="0" applyBorder="1"/>
    <xf numFmtId="3" fontId="13" fillId="0" borderId="188" xfId="0" applyNumberFormat="1" applyFont="1" applyBorder="1" applyAlignment="1">
      <alignment horizontal="left"/>
    </xf>
    <xf numFmtId="0" fontId="0" fillId="0" borderId="188" xfId="0" applyBorder="1"/>
    <xf numFmtId="0" fontId="0" fillId="0" borderId="458" xfId="0" applyBorder="1"/>
    <xf numFmtId="3" fontId="3" fillId="26" borderId="70" xfId="0" applyNumberFormat="1" applyFont="1" applyFill="1" applyBorder="1" applyAlignment="1">
      <alignment horizontal="center" vertical="center" wrapText="1"/>
    </xf>
    <xf numFmtId="0" fontId="19" fillId="16" borderId="0" xfId="0" applyFont="1" applyFill="1"/>
    <xf numFmtId="42" fontId="5" fillId="24" borderId="459" xfId="0" applyNumberFormat="1" applyFont="1" applyFill="1" applyBorder="1" applyAlignment="1">
      <alignment vertical="center"/>
    </xf>
    <xf numFmtId="0" fontId="0" fillId="0" borderId="32" xfId="0" applyBorder="1"/>
    <xf numFmtId="0" fontId="0" fillId="0" borderId="118" xfId="0" applyBorder="1"/>
    <xf numFmtId="0" fontId="37" fillId="16" borderId="205" xfId="0" applyFont="1" applyFill="1" applyBorder="1"/>
    <xf numFmtId="0" fontId="0" fillId="0" borderId="34" xfId="0" applyBorder="1"/>
    <xf numFmtId="0" fontId="0" fillId="0" borderId="36" xfId="0" applyBorder="1"/>
    <xf numFmtId="0" fontId="0" fillId="8" borderId="12" xfId="0" applyFill="1" applyBorder="1"/>
    <xf numFmtId="0" fontId="0" fillId="8" borderId="304" xfId="0" applyFill="1" applyBorder="1"/>
    <xf numFmtId="0" fontId="14" fillId="8" borderId="260" xfId="0" applyFont="1" applyFill="1" applyBorder="1"/>
    <xf numFmtId="0" fontId="0" fillId="8" borderId="431" xfId="0" applyFill="1" applyBorder="1"/>
    <xf numFmtId="42" fontId="21" fillId="12" borderId="55" xfId="0" applyNumberFormat="1" applyFont="1" applyFill="1" applyBorder="1" applyAlignment="1">
      <alignment vertical="center"/>
    </xf>
    <xf numFmtId="42" fontId="21" fillId="12" borderId="80" xfId="0" applyNumberFormat="1" applyFont="1" applyFill="1" applyBorder="1" applyAlignment="1">
      <alignment vertical="center"/>
    </xf>
    <xf numFmtId="42" fontId="21" fillId="12" borderId="49" xfId="0" applyNumberFormat="1" applyFont="1" applyFill="1" applyBorder="1" applyAlignment="1">
      <alignment vertical="center"/>
    </xf>
    <xf numFmtId="42" fontId="21" fillId="12" borderId="18" xfId="0" applyNumberFormat="1" applyFont="1" applyFill="1" applyBorder="1" applyAlignment="1">
      <alignment vertical="center"/>
    </xf>
    <xf numFmtId="42" fontId="21" fillId="12" borderId="86" xfId="0" applyNumberFormat="1" applyFont="1" applyFill="1" applyBorder="1" applyAlignment="1">
      <alignment vertical="center"/>
    </xf>
    <xf numFmtId="42" fontId="21" fillId="12" borderId="138" xfId="0" applyNumberFormat="1" applyFont="1" applyFill="1" applyBorder="1" applyAlignment="1">
      <alignment vertical="center"/>
    </xf>
    <xf numFmtId="42" fontId="21" fillId="12" borderId="131" xfId="0" applyNumberFormat="1" applyFont="1" applyFill="1" applyBorder="1" applyAlignment="1">
      <alignment vertical="center"/>
    </xf>
    <xf numFmtId="42" fontId="21" fillId="12" borderId="132" xfId="0" applyNumberFormat="1" applyFont="1" applyFill="1" applyBorder="1" applyAlignment="1">
      <alignment vertical="center"/>
    </xf>
    <xf numFmtId="0" fontId="50" fillId="6" borderId="249" xfId="0" applyFont="1" applyFill="1" applyBorder="1"/>
    <xf numFmtId="0" fontId="0" fillId="0" borderId="41" xfId="0" applyBorder="1"/>
    <xf numFmtId="0" fontId="0" fillId="0" borderId="42" xfId="0" applyBorder="1"/>
    <xf numFmtId="0" fontId="14" fillId="8" borderId="339" xfId="0" applyFont="1" applyFill="1" applyBorder="1" applyAlignment="1">
      <alignment vertical="center"/>
    </xf>
    <xf numFmtId="0" fontId="14" fillId="8" borderId="343" xfId="0" applyFont="1" applyFill="1" applyBorder="1" applyAlignment="1">
      <alignment vertical="center"/>
    </xf>
    <xf numFmtId="9" fontId="14" fillId="8" borderId="12" xfId="0" applyNumberFormat="1" applyFont="1" applyFill="1" applyBorder="1"/>
    <xf numFmtId="1" fontId="14" fillId="8" borderId="247" xfId="0" applyNumberFormat="1" applyFont="1" applyFill="1" applyBorder="1"/>
    <xf numFmtId="0" fontId="14" fillId="8" borderId="247" xfId="0" applyFont="1" applyFill="1" applyBorder="1"/>
    <xf numFmtId="0" fontId="14" fillId="8" borderId="339" xfId="0" applyFont="1" applyFill="1" applyBorder="1"/>
    <xf numFmtId="0" fontId="14" fillId="8" borderId="343" xfId="0" applyFont="1" applyFill="1" applyBorder="1"/>
    <xf numFmtId="166" fontId="14" fillId="8" borderId="12" xfId="0" applyNumberFormat="1" applyFont="1" applyFill="1" applyBorder="1"/>
    <xf numFmtId="0" fontId="14" fillId="8" borderId="250" xfId="0" applyFont="1" applyFill="1" applyBorder="1"/>
    <xf numFmtId="9" fontId="14" fillId="8" borderId="251" xfId="0" applyNumberFormat="1" applyFont="1" applyFill="1" applyBorder="1"/>
    <xf numFmtId="0" fontId="14" fillId="8" borderId="252" xfId="0" applyFont="1" applyFill="1" applyBorder="1"/>
    <xf numFmtId="0" fontId="14" fillId="8" borderId="261"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6" borderId="233" xfId="0" applyFont="1" applyFill="1" applyBorder="1" applyAlignment="1">
      <alignment horizontal="center" vertical="center" wrapText="1"/>
    </xf>
    <xf numFmtId="6" fontId="18" fillId="16" borderId="272" xfId="0" applyNumberFormat="1" applyFont="1" applyFill="1" applyBorder="1"/>
    <xf numFmtId="42" fontId="14" fillId="6" borderId="399" xfId="0" applyNumberFormat="1" applyFont="1" applyFill="1" applyBorder="1"/>
    <xf numFmtId="42" fontId="14" fillId="6" borderId="378" xfId="0" applyNumberFormat="1" applyFont="1" applyFill="1" applyBorder="1"/>
    <xf numFmtId="42" fontId="14" fillId="6" borderId="428" xfId="0" applyNumberFormat="1" applyFont="1" applyFill="1" applyBorder="1"/>
    <xf numFmtId="42" fontId="14" fillId="6" borderId="426" xfId="0" applyNumberFormat="1" applyFont="1" applyFill="1" applyBorder="1"/>
    <xf numFmtId="42" fontId="38" fillId="25" borderId="56" xfId="0" applyNumberFormat="1" applyFont="1" applyFill="1" applyBorder="1"/>
    <xf numFmtId="0" fontId="0" fillId="0" borderId="95" xfId="0" applyBorder="1"/>
    <xf numFmtId="0" fontId="0" fillId="0" borderId="96" xfId="0" applyBorder="1"/>
    <xf numFmtId="42" fontId="38" fillId="25" borderId="85" xfId="0" applyNumberFormat="1" applyFont="1" applyFill="1" applyBorder="1"/>
    <xf numFmtId="42" fontId="14" fillId="6" borderId="368" xfId="0" applyNumberFormat="1" applyFont="1" applyFill="1" applyBorder="1" applyAlignment="1">
      <alignment horizontal="right" wrapText="1"/>
    </xf>
    <xf numFmtId="42" fontId="14" fillId="6" borderId="334" xfId="0" applyNumberFormat="1" applyFont="1" applyFill="1" applyBorder="1" applyAlignment="1">
      <alignment horizontal="right" wrapText="1"/>
    </xf>
    <xf numFmtId="42" fontId="14" fillId="6" borderId="315" xfId="0" applyNumberFormat="1" applyFont="1" applyFill="1" applyBorder="1" applyAlignment="1">
      <alignment horizontal="right" wrapText="1"/>
    </xf>
    <xf numFmtId="42" fontId="14" fillId="6" borderId="316" xfId="0" applyNumberFormat="1" applyFont="1" applyFill="1" applyBorder="1" applyAlignment="1">
      <alignment horizontal="right" wrapText="1"/>
    </xf>
    <xf numFmtId="42" fontId="14" fillId="6" borderId="422" xfId="0" applyNumberFormat="1" applyFont="1" applyFill="1" applyBorder="1" applyAlignment="1">
      <alignment horizontal="right" wrapText="1"/>
    </xf>
    <xf numFmtId="42" fontId="14" fillId="6" borderId="323" xfId="0" applyNumberFormat="1" applyFont="1" applyFill="1" applyBorder="1" applyAlignment="1">
      <alignment horizontal="right" wrapText="1"/>
    </xf>
    <xf numFmtId="42" fontId="14" fillId="6" borderId="369" xfId="0" applyNumberFormat="1" applyFont="1" applyFill="1" applyBorder="1" applyAlignment="1">
      <alignment horizontal="right" wrapText="1"/>
    </xf>
    <xf numFmtId="0" fontId="14" fillId="28" borderId="453" xfId="0" applyFont="1" applyFill="1" applyBorder="1"/>
    <xf numFmtId="0" fontId="14" fillId="28" borderId="0" xfId="0" applyFont="1" applyFill="1"/>
    <xf numFmtId="0" fontId="14" fillId="28" borderId="0" xfId="0" applyFont="1" applyFill="1" applyAlignment="1">
      <alignment horizontal="center"/>
    </xf>
    <xf numFmtId="166" fontId="14" fillId="28" borderId="0" xfId="0" applyNumberFormat="1" applyFont="1" applyFill="1" applyAlignment="1">
      <alignment horizontal="right"/>
    </xf>
    <xf numFmtId="9" fontId="14" fillId="28" borderId="0" xfId="0" applyNumberFormat="1" applyFont="1" applyFill="1" applyAlignment="1">
      <alignment horizontal="right" wrapText="1"/>
    </xf>
    <xf numFmtId="42" fontId="14" fillId="6" borderId="279" xfId="0" applyNumberFormat="1" applyFont="1" applyFill="1" applyBorder="1" applyAlignment="1">
      <alignment horizontal="right" wrapText="1"/>
    </xf>
    <xf numFmtId="42" fontId="14" fillId="6" borderId="427" xfId="0" applyNumberFormat="1" applyFont="1" applyFill="1" applyBorder="1" applyAlignment="1">
      <alignment horizontal="right" wrapText="1"/>
    </xf>
    <xf numFmtId="0" fontId="0" fillId="0" borderId="163" xfId="0" applyBorder="1"/>
    <xf numFmtId="0" fontId="0" fillId="0" borderId="58" xfId="0" applyBorder="1"/>
    <xf numFmtId="0" fontId="0" fillId="0" borderId="65" xfId="0" applyBorder="1"/>
    <xf numFmtId="5" fontId="38" fillId="8" borderId="178" xfId="0" applyNumberFormat="1" applyFont="1" applyFill="1" applyBorder="1" applyAlignment="1">
      <alignment horizontal="right" vertical="center"/>
    </xf>
    <xf numFmtId="5" fontId="38" fillId="8" borderId="179" xfId="0" applyNumberFormat="1" applyFont="1" applyFill="1" applyBorder="1" applyAlignment="1">
      <alignment horizontal="right" vertical="center"/>
    </xf>
    <xf numFmtId="0" fontId="0" fillId="0" borderId="66" xfId="0" applyBorder="1"/>
    <xf numFmtId="0" fontId="0" fillId="0" borderId="414" xfId="0" applyBorder="1"/>
    <xf numFmtId="0" fontId="0" fillId="0" borderId="74" xfId="0" applyBorder="1"/>
    <xf numFmtId="0" fontId="0" fillId="0" borderId="167" xfId="0" applyBorder="1"/>
    <xf numFmtId="0" fontId="14" fillId="0" borderId="460"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9" xfId="0" applyFont="1" applyFill="1" applyBorder="1" applyAlignment="1">
      <alignment wrapText="1"/>
    </xf>
    <xf numFmtId="0" fontId="18" fillId="8" borderId="340" xfId="0" applyFont="1" applyFill="1" applyBorder="1" applyAlignment="1">
      <alignment horizontal="left" wrapText="1"/>
    </xf>
    <xf numFmtId="0" fontId="18" fillId="8" borderId="340" xfId="0" applyFont="1" applyFill="1" applyBorder="1" applyAlignment="1">
      <alignment horizontal="center" wrapText="1"/>
    </xf>
    <xf numFmtId="0" fontId="18" fillId="8" borderId="340" xfId="0" applyFont="1" applyFill="1" applyBorder="1" applyAlignment="1">
      <alignment wrapText="1"/>
    </xf>
    <xf numFmtId="49" fontId="14" fillId="8" borderId="340"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8" fillId="8" borderId="339" xfId="0" applyFont="1" applyFill="1" applyBorder="1" applyAlignment="1">
      <alignment horizontal="left"/>
    </xf>
    <xf numFmtId="49" fontId="14" fillId="8" borderId="340" xfId="0" applyNumberFormat="1" applyFont="1" applyFill="1" applyBorder="1" applyAlignment="1">
      <alignment horizontal="left" wrapText="1"/>
    </xf>
    <xf numFmtId="0" fontId="14" fillId="8" borderId="284" xfId="0" applyFont="1" applyFill="1" applyBorder="1" applyAlignment="1">
      <alignment horizontal="center" wrapText="1"/>
    </xf>
    <xf numFmtId="0" fontId="14" fillId="8" borderId="417" xfId="0" applyFont="1" applyFill="1" applyBorder="1" applyAlignment="1">
      <alignment horizontal="center" wrapText="1"/>
    </xf>
    <xf numFmtId="0" fontId="0" fillId="8" borderId="351" xfId="0" applyFill="1" applyBorder="1"/>
    <xf numFmtId="0" fontId="14" fillId="8" borderId="351" xfId="0" applyFont="1" applyFill="1" applyBorder="1" applyAlignment="1">
      <alignment horizontal="center" wrapText="1"/>
    </xf>
    <xf numFmtId="0" fontId="14" fillId="8" borderId="351" xfId="0" applyFont="1" applyFill="1" applyBorder="1" applyAlignment="1">
      <alignment wrapText="1"/>
    </xf>
    <xf numFmtId="49" fontId="14" fillId="8" borderId="351" xfId="0" applyNumberFormat="1" applyFont="1" applyFill="1" applyBorder="1" applyAlignment="1">
      <alignment horizontal="center" wrapText="1"/>
    </xf>
    <xf numFmtId="49" fontId="14" fillId="8" borderId="346" xfId="0" applyNumberFormat="1" applyFont="1" applyFill="1" applyBorder="1" applyAlignment="1">
      <alignment horizontal="center" wrapText="1"/>
    </xf>
    <xf numFmtId="0" fontId="14" fillId="8" borderId="284" xfId="0" applyFont="1" applyFill="1" applyBorder="1"/>
    <xf numFmtId="0" fontId="14" fillId="8" borderId="285"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4" xfId="0" applyFont="1" applyBorder="1" applyAlignment="1" applyProtection="1">
      <alignment horizontal="center" vertical="top" wrapText="1"/>
      <protection locked="0"/>
    </xf>
    <xf numFmtId="0" fontId="22" fillId="0" borderId="445" xfId="0" applyFont="1" applyBorder="1" applyAlignment="1" applyProtection="1">
      <alignment horizontal="center" vertical="top" wrapText="1"/>
      <protection locked="0"/>
    </xf>
    <xf numFmtId="0" fontId="22" fillId="0" borderId="446" xfId="0" applyFont="1" applyBorder="1" applyAlignment="1" applyProtection="1">
      <alignment horizontal="center" vertical="top" wrapText="1"/>
      <protection locked="0"/>
    </xf>
    <xf numFmtId="0" fontId="22" fillId="0" borderId="443"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91" xfId="0" applyFont="1" applyBorder="1" applyAlignment="1">
      <alignment horizontal="center" vertical="top"/>
    </xf>
    <xf numFmtId="0" fontId="22" fillId="0" borderId="448"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9" xfId="0" applyFont="1" applyBorder="1" applyAlignment="1">
      <alignment horizontal="center" vertical="top" wrapText="1"/>
    </xf>
    <xf numFmtId="0" fontId="69" fillId="0" borderId="74" xfId="0" applyFont="1" applyBorder="1" applyAlignment="1">
      <alignment horizontal="center" vertical="top"/>
    </xf>
    <xf numFmtId="0" fontId="22" fillId="0" borderId="450"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69" fillId="0" borderId="423" xfId="0" applyFont="1" applyBorder="1" applyAlignment="1">
      <alignment horizontal="center" vertical="top"/>
    </xf>
    <xf numFmtId="0" fontId="22" fillId="0" borderId="447" xfId="0" applyFont="1" applyBorder="1" applyAlignment="1">
      <alignment horizontal="center" vertical="top" wrapText="1"/>
    </xf>
    <xf numFmtId="0" fontId="22" fillId="0" borderId="451" xfId="0" applyFont="1" applyBorder="1" applyAlignment="1">
      <alignment horizontal="center" vertical="top" wrapText="1"/>
    </xf>
    <xf numFmtId="0" fontId="69" fillId="0" borderId="0" xfId="0" applyFont="1" applyAlignment="1">
      <alignment vertical="top" wrapText="1"/>
    </xf>
    <xf numFmtId="0" fontId="69" fillId="0" borderId="74" xfId="0" applyFont="1" applyBorder="1" applyAlignment="1">
      <alignment vertical="top" wrapText="1"/>
    </xf>
    <xf numFmtId="0" fontId="0" fillId="0" borderId="35" xfId="0" applyBorder="1" applyAlignment="1">
      <alignment wrapText="1"/>
    </xf>
    <xf numFmtId="0" fontId="3" fillId="0" borderId="274" xfId="0" applyFont="1" applyBorder="1" applyAlignment="1" applyProtection="1">
      <alignment horizontal="center"/>
      <protection locked="0"/>
    </xf>
    <xf numFmtId="0" fontId="14" fillId="0" borderId="238" xfId="0" applyFont="1" applyBorder="1" applyAlignment="1" applyProtection="1">
      <alignment wrapText="1"/>
      <protection locked="0"/>
    </xf>
    <xf numFmtId="0" fontId="14" fillId="0" borderId="339" xfId="0" applyFont="1" applyBorder="1" applyAlignment="1" applyProtection="1">
      <alignment wrapText="1"/>
      <protection locked="0"/>
    </xf>
    <xf numFmtId="0" fontId="14" fillId="0" borderId="233" xfId="0" applyFont="1" applyBorder="1" applyAlignment="1" applyProtection="1">
      <alignment wrapText="1"/>
      <protection locked="0"/>
    </xf>
    <xf numFmtId="44" fontId="40" fillId="6" borderId="145"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4" xfId="0" applyNumberFormat="1" applyFont="1" applyBorder="1" applyAlignment="1" applyProtection="1">
      <alignment wrapText="1"/>
      <protection locked="0"/>
    </xf>
    <xf numFmtId="166" fontId="14" fillId="0" borderId="256" xfId="0" applyNumberFormat="1" applyFont="1" applyBorder="1" applyAlignment="1" applyProtection="1">
      <alignment wrapText="1"/>
      <protection locked="0"/>
    </xf>
    <xf numFmtId="166" fontId="14" fillId="8" borderId="218" xfId="0" applyNumberFormat="1" applyFont="1" applyFill="1" applyBorder="1" applyAlignment="1">
      <alignment wrapText="1"/>
    </xf>
    <xf numFmtId="0" fontId="0" fillId="0" borderId="441" xfId="0" applyBorder="1" applyAlignment="1">
      <alignment vertical="top"/>
    </xf>
    <xf numFmtId="166" fontId="14" fillId="0" borderId="463" xfId="0" applyNumberFormat="1" applyFont="1" applyBorder="1" applyAlignment="1" applyProtection="1">
      <alignment wrapText="1"/>
      <protection locked="0"/>
    </xf>
    <xf numFmtId="166" fontId="14" fillId="8" borderId="459" xfId="0" applyNumberFormat="1" applyFont="1" applyFill="1" applyBorder="1" applyAlignment="1">
      <alignment wrapText="1"/>
    </xf>
    <xf numFmtId="166" fontId="14" fillId="0" borderId="236" xfId="0" applyNumberFormat="1" applyFont="1" applyBorder="1" applyAlignment="1" applyProtection="1">
      <alignment wrapText="1"/>
      <protection locked="0"/>
    </xf>
    <xf numFmtId="166" fontId="14" fillId="0" borderId="241" xfId="0" applyNumberFormat="1" applyFont="1" applyBorder="1" applyAlignment="1" applyProtection="1">
      <alignment wrapText="1"/>
      <protection locked="0"/>
    </xf>
    <xf numFmtId="0" fontId="14" fillId="0" borderId="464" xfId="0" applyFont="1" applyBorder="1" applyProtection="1">
      <protection locked="0"/>
    </xf>
    <xf numFmtId="0" fontId="14" fillId="0" borderId="465" xfId="0" applyFont="1" applyBorder="1" applyProtection="1">
      <protection locked="0"/>
    </xf>
    <xf numFmtId="0" fontId="14" fillId="8" borderId="466" xfId="0" applyFont="1" applyFill="1" applyBorder="1"/>
    <xf numFmtId="0" fontId="14" fillId="0" borderId="323" xfId="0" applyFont="1" applyBorder="1" applyAlignment="1" applyProtection="1">
      <alignment horizontal="center"/>
      <protection locked="0"/>
    </xf>
    <xf numFmtId="42" fontId="14" fillId="0" borderId="234" xfId="0" applyNumberFormat="1" applyFont="1" applyBorder="1" applyAlignment="1" applyProtection="1">
      <alignment horizontal="right"/>
      <protection locked="0"/>
    </xf>
    <xf numFmtId="42" fontId="14" fillId="0" borderId="239" xfId="0" applyNumberFormat="1" applyFont="1" applyBorder="1" applyAlignment="1" applyProtection="1">
      <alignment horizontal="right"/>
      <protection locked="0"/>
    </xf>
    <xf numFmtId="42" fontId="14" fillId="0" borderId="244" xfId="0" applyNumberFormat="1" applyFont="1" applyBorder="1" applyAlignment="1" applyProtection="1">
      <alignment horizontal="right"/>
      <protection locked="0"/>
    </xf>
    <xf numFmtId="42" fontId="14" fillId="0" borderId="401" xfId="0" applyNumberFormat="1" applyFont="1" applyBorder="1" applyAlignment="1" applyProtection="1">
      <alignment horizontal="right"/>
      <protection locked="0"/>
    </xf>
    <xf numFmtId="0" fontId="38" fillId="0" borderId="393" xfId="0" applyFont="1" applyBorder="1" applyAlignment="1" applyProtection="1">
      <alignment vertical="center" wrapText="1"/>
      <protection locked="0"/>
    </xf>
    <xf numFmtId="42" fontId="15" fillId="6" borderId="146" xfId="0" applyNumberFormat="1" applyFont="1" applyFill="1" applyBorder="1"/>
    <xf numFmtId="42" fontId="15" fillId="6" borderId="226" xfId="0" applyNumberFormat="1" applyFont="1" applyFill="1" applyBorder="1"/>
    <xf numFmtId="42" fontId="15" fillId="6" borderId="227" xfId="0" applyNumberFormat="1" applyFont="1" applyFill="1" applyBorder="1"/>
    <xf numFmtId="0" fontId="14" fillId="0" borderId="435" xfId="0" applyFont="1" applyBorder="1" applyProtection="1">
      <protection locked="0"/>
    </xf>
    <xf numFmtId="0" fontId="14" fillId="0" borderId="437" xfId="0" applyFont="1" applyBorder="1" applyProtection="1">
      <protection locked="0"/>
    </xf>
    <xf numFmtId="0" fontId="14" fillId="0" borderId="439" xfId="0" applyFont="1" applyBorder="1" applyProtection="1">
      <protection locked="0"/>
    </xf>
    <xf numFmtId="0" fontId="14" fillId="0" borderId="470" xfId="0" applyFont="1" applyBorder="1" applyProtection="1">
      <protection locked="0"/>
    </xf>
    <xf numFmtId="0" fontId="14" fillId="0" borderId="427" xfId="0" applyFont="1" applyBorder="1" applyProtection="1">
      <protection locked="0"/>
    </xf>
    <xf numFmtId="0" fontId="40" fillId="0" borderId="64" xfId="0" applyFont="1" applyBorder="1" applyAlignment="1">
      <alignment vertical="center"/>
    </xf>
    <xf numFmtId="0" fontId="18" fillId="3" borderId="208" xfId="0" applyFont="1" applyFill="1" applyBorder="1" applyAlignment="1">
      <alignment wrapText="1"/>
    </xf>
    <xf numFmtId="0" fontId="14" fillId="8" borderId="238" xfId="0" applyFont="1" applyFill="1" applyBorder="1"/>
    <xf numFmtId="44" fontId="3" fillId="8" borderId="316" xfId="0" applyNumberFormat="1" applyFont="1" applyFill="1" applyBorder="1"/>
    <xf numFmtId="0" fontId="14" fillId="3" borderId="393" xfId="0" applyFont="1" applyFill="1" applyBorder="1" applyProtection="1">
      <protection locked="0"/>
    </xf>
    <xf numFmtId="0" fontId="14" fillId="3" borderId="238" xfId="0" applyFont="1" applyFill="1" applyBorder="1" applyProtection="1">
      <protection locked="0"/>
    </xf>
    <xf numFmtId="0" fontId="5" fillId="16" borderId="156" xfId="0" applyFont="1" applyFill="1" applyBorder="1" applyAlignment="1">
      <alignment horizontal="center" vertical="center" wrapText="1"/>
    </xf>
    <xf numFmtId="0" fontId="5" fillId="16" borderId="423" xfId="0" applyFont="1" applyFill="1" applyBorder="1" applyAlignment="1">
      <alignment horizontal="center" vertical="center" wrapText="1"/>
    </xf>
    <xf numFmtId="0" fontId="5" fillId="16" borderId="424" xfId="0" applyFont="1" applyFill="1" applyBorder="1" applyAlignment="1">
      <alignment horizontal="center" vertical="center"/>
    </xf>
    <xf numFmtId="7" fontId="3" fillId="4" borderId="0" xfId="0" applyNumberFormat="1" applyFont="1" applyFill="1" applyAlignment="1">
      <alignment horizontal="center"/>
    </xf>
    <xf numFmtId="7" fontId="3" fillId="4" borderId="453"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6" xfId="0" applyNumberFormat="1" applyFont="1" applyFill="1" applyBorder="1" applyProtection="1">
      <protection locked="0"/>
    </xf>
    <xf numFmtId="7" fontId="3" fillId="4" borderId="476" xfId="0" applyNumberFormat="1" applyFont="1" applyFill="1" applyBorder="1" applyAlignment="1">
      <alignment horizontal="center"/>
    </xf>
    <xf numFmtId="44" fontId="3" fillId="3" borderId="407" xfId="0" applyNumberFormat="1" applyFont="1" applyFill="1" applyBorder="1" applyProtection="1">
      <protection locked="0"/>
    </xf>
    <xf numFmtId="166" fontId="38" fillId="16" borderId="226" xfId="0" applyNumberFormat="1" applyFont="1" applyFill="1" applyBorder="1" applyAlignment="1">
      <alignment wrapText="1"/>
    </xf>
    <xf numFmtId="0" fontId="0" fillId="0" borderId="30" xfId="0" applyBorder="1" applyProtection="1">
      <protection locked="0"/>
    </xf>
    <xf numFmtId="14" fontId="3" fillId="0" borderId="271" xfId="0" applyNumberFormat="1" applyFont="1" applyBorder="1" applyAlignment="1" applyProtection="1">
      <alignment vertical="center"/>
      <protection locked="0"/>
    </xf>
    <xf numFmtId="14" fontId="3" fillId="25" borderId="79" xfId="0" applyNumberFormat="1" applyFont="1" applyFill="1" applyBorder="1" applyAlignment="1" applyProtection="1">
      <alignment vertical="center"/>
      <protection locked="0"/>
    </xf>
    <xf numFmtId="9" fontId="50" fillId="0" borderId="402" xfId="0" applyNumberFormat="1" applyFont="1" applyBorder="1" applyProtection="1">
      <protection locked="0"/>
    </xf>
    <xf numFmtId="9" fontId="50" fillId="0" borderId="406"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7" xfId="0" applyFont="1" applyFill="1" applyBorder="1" applyAlignment="1">
      <alignment horizontal="center"/>
    </xf>
    <xf numFmtId="0" fontId="13" fillId="6" borderId="377" xfId="0" applyFont="1" applyFill="1" applyBorder="1" applyAlignment="1">
      <alignment horizontal="center"/>
    </xf>
    <xf numFmtId="0" fontId="0" fillId="6" borderId="377" xfId="0" applyFill="1" applyBorder="1" applyAlignment="1">
      <alignment horizontal="center"/>
    </xf>
    <xf numFmtId="0" fontId="0" fillId="6" borderId="429" xfId="0" applyFill="1" applyBorder="1" applyAlignment="1">
      <alignment horizontal="center"/>
    </xf>
    <xf numFmtId="44" fontId="3" fillId="8" borderId="238" xfId="0" applyNumberFormat="1" applyFont="1" applyFill="1" applyBorder="1"/>
    <xf numFmtId="0" fontId="3" fillId="8" borderId="239" xfId="0" applyFont="1" applyFill="1" applyBorder="1"/>
    <xf numFmtId="0" fontId="0" fillId="0" borderId="452" xfId="0" applyBorder="1"/>
    <xf numFmtId="0" fontId="2" fillId="16" borderId="9" xfId="0" applyFont="1" applyFill="1" applyBorder="1" applyAlignment="1">
      <alignment horizontal="center" wrapText="1"/>
    </xf>
    <xf numFmtId="0" fontId="15" fillId="16" borderId="111" xfId="0" applyFont="1" applyFill="1" applyBorder="1"/>
    <xf numFmtId="0" fontId="15" fillId="16" borderId="87" xfId="0" applyFont="1" applyFill="1" applyBorder="1"/>
    <xf numFmtId="0" fontId="2" fillId="16" borderId="87" xfId="0" applyFont="1" applyFill="1" applyBorder="1"/>
    <xf numFmtId="0" fontId="2" fillId="16" borderId="131" xfId="0" applyFont="1" applyFill="1" applyBorder="1"/>
    <xf numFmtId="0" fontId="14" fillId="0" borderId="42" xfId="0" applyFont="1" applyBorder="1"/>
    <xf numFmtId="9" fontId="37" fillId="16" borderId="233"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2" xfId="0" applyNumberFormat="1" applyFont="1" applyFill="1" applyBorder="1" applyAlignment="1">
      <alignment horizontal="center"/>
    </xf>
    <xf numFmtId="9" fontId="37" fillId="16" borderId="238"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5" xfId="0" applyFont="1" applyFill="1" applyBorder="1" applyAlignment="1">
      <alignment horizontal="center"/>
    </xf>
    <xf numFmtId="9" fontId="37" fillId="16" borderId="63" xfId="0" applyNumberFormat="1" applyFont="1" applyFill="1" applyBorder="1" applyAlignment="1">
      <alignment horizontal="center" vertical="center" wrapText="1"/>
    </xf>
    <xf numFmtId="41" fontId="13" fillId="6" borderId="294"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5" xfId="0" applyNumberFormat="1" applyFont="1" applyFill="1" applyBorder="1" applyAlignment="1">
      <alignment horizontal="center"/>
    </xf>
    <xf numFmtId="0" fontId="14" fillId="9" borderId="120" xfId="0" applyFont="1" applyFill="1" applyBorder="1" applyAlignment="1">
      <alignment horizontal="center"/>
    </xf>
    <xf numFmtId="9" fontId="37" fillId="16" borderId="108" xfId="0" applyNumberFormat="1" applyFont="1" applyFill="1" applyBorder="1" applyAlignment="1">
      <alignment horizontal="center" vertical="center" wrapText="1"/>
    </xf>
    <xf numFmtId="0" fontId="14" fillId="9" borderId="223" xfId="0" applyFont="1" applyFill="1" applyBorder="1" applyAlignment="1">
      <alignment horizontal="center"/>
    </xf>
    <xf numFmtId="0" fontId="0" fillId="9" borderId="223" xfId="0" applyFill="1" applyBorder="1" applyAlignment="1">
      <alignment horizontal="center"/>
    </xf>
    <xf numFmtId="0" fontId="18" fillId="9" borderId="62" xfId="0" applyFont="1" applyFill="1" applyBorder="1" applyAlignment="1">
      <alignment horizontal="center"/>
    </xf>
    <xf numFmtId="10" fontId="6" fillId="16" borderId="288" xfId="0" applyNumberFormat="1" applyFont="1" applyFill="1" applyBorder="1" applyAlignment="1">
      <alignment horizontal="center" vertical="center" wrapText="1"/>
    </xf>
    <xf numFmtId="41" fontId="13" fillId="6" borderId="276" xfId="0" applyNumberFormat="1" applyFont="1" applyFill="1" applyBorder="1" applyAlignment="1">
      <alignment horizontal="center"/>
    </xf>
    <xf numFmtId="41" fontId="13" fillId="6" borderId="277" xfId="0" applyNumberFormat="1" applyFont="1" applyFill="1" applyBorder="1" applyAlignment="1">
      <alignment horizontal="center"/>
    </xf>
    <xf numFmtId="41" fontId="13" fillId="6" borderId="296" xfId="0" applyNumberFormat="1" applyFont="1" applyFill="1" applyBorder="1" applyAlignment="1">
      <alignment horizontal="center"/>
    </xf>
    <xf numFmtId="0" fontId="14" fillId="9" borderId="279" xfId="0" applyFont="1" applyFill="1" applyBorder="1" applyAlignment="1">
      <alignment horizontal="center"/>
    </xf>
    <xf numFmtId="10" fontId="6" fillId="16" borderId="289" xfId="0" applyNumberFormat="1" applyFont="1" applyFill="1" applyBorder="1" applyAlignment="1">
      <alignment horizontal="center" vertical="center" wrapText="1"/>
    </xf>
    <xf numFmtId="41" fontId="13" fillId="6" borderId="284" xfId="0" applyNumberFormat="1" applyFont="1" applyFill="1" applyBorder="1" applyAlignment="1">
      <alignment horizontal="center"/>
    </xf>
    <xf numFmtId="41" fontId="13" fillId="6" borderId="285" xfId="0" applyNumberFormat="1" applyFont="1" applyFill="1" applyBorder="1" applyAlignment="1">
      <alignment horizontal="center"/>
    </xf>
    <xf numFmtId="41" fontId="13" fillId="6" borderId="297" xfId="0" applyNumberFormat="1" applyFont="1" applyFill="1" applyBorder="1" applyAlignment="1">
      <alignment horizontal="center"/>
    </xf>
    <xf numFmtId="0" fontId="14" fillId="9" borderId="283" xfId="0" applyFont="1" applyFill="1" applyBorder="1" applyAlignment="1">
      <alignment horizontal="center"/>
    </xf>
    <xf numFmtId="9" fontId="37" fillId="16"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8"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1" borderId="9" xfId="0" applyNumberFormat="1" applyFont="1" applyFill="1" applyBorder="1" applyAlignment="1">
      <alignment horizontal="center" vertical="center" wrapText="1"/>
    </xf>
    <xf numFmtId="0" fontId="14" fillId="21" borderId="7" xfId="0" applyFont="1" applyFill="1" applyBorder="1" applyAlignment="1">
      <alignment horizontal="center"/>
    </xf>
    <xf numFmtId="0" fontId="14" fillId="21" borderId="215" xfId="0" applyFont="1" applyFill="1" applyBorder="1" applyAlignment="1">
      <alignment horizontal="center"/>
    </xf>
    <xf numFmtId="0" fontId="0" fillId="21" borderId="7" xfId="0" applyFill="1" applyBorder="1" applyAlignment="1">
      <alignment horizontal="center"/>
    </xf>
    <xf numFmtId="0" fontId="18" fillId="21" borderId="219" xfId="0" applyFont="1" applyFill="1" applyBorder="1" applyAlignment="1">
      <alignment horizontal="center"/>
    </xf>
    <xf numFmtId="9" fontId="37" fillId="16" borderId="269" xfId="0" applyNumberFormat="1" applyFont="1" applyFill="1" applyBorder="1" applyAlignment="1">
      <alignment horizontal="center" vertical="center" wrapText="1"/>
    </xf>
    <xf numFmtId="0" fontId="14" fillId="6" borderId="270" xfId="0" applyFont="1" applyFill="1" applyBorder="1" applyAlignment="1">
      <alignment horizontal="center"/>
    </xf>
    <xf numFmtId="0" fontId="14" fillId="6" borderId="271" xfId="0" applyFont="1" applyFill="1" applyBorder="1" applyAlignment="1">
      <alignment horizontal="center"/>
    </xf>
    <xf numFmtId="0" fontId="14" fillId="6" borderId="262" xfId="0" applyFont="1" applyFill="1" applyBorder="1" applyAlignment="1">
      <alignment horizontal="center"/>
    </xf>
    <xf numFmtId="0" fontId="14" fillId="9" borderId="213" xfId="0" applyFont="1" applyFill="1" applyBorder="1" applyAlignment="1">
      <alignment horizontal="center"/>
    </xf>
    <xf numFmtId="0" fontId="2" fillId="16" borderId="291" xfId="0" applyFont="1" applyFill="1" applyBorder="1" applyAlignment="1">
      <alignment horizontal="center" vertical="center"/>
    </xf>
    <xf numFmtId="0" fontId="14" fillId="6" borderId="284" xfId="0" applyFont="1" applyFill="1" applyBorder="1" applyAlignment="1">
      <alignment horizontal="center"/>
    </xf>
    <xf numFmtId="0" fontId="14" fillId="6" borderId="285" xfId="0" applyFont="1" applyFill="1" applyBorder="1" applyAlignment="1">
      <alignment horizontal="center"/>
    </xf>
    <xf numFmtId="0" fontId="14" fillId="6" borderId="298" xfId="0" applyFont="1" applyFill="1" applyBorder="1" applyAlignment="1">
      <alignment horizontal="center"/>
    </xf>
    <xf numFmtId="0" fontId="18" fillId="21"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40" xfId="0" applyNumberFormat="1" applyFont="1" applyBorder="1" applyProtection="1">
      <protection locked="0"/>
    </xf>
    <xf numFmtId="14" fontId="14" fillId="0" borderId="255" xfId="0" applyNumberFormat="1" applyFont="1" applyBorder="1" applyProtection="1">
      <protection locked="0"/>
    </xf>
    <xf numFmtId="42" fontId="14" fillId="6" borderId="368" xfId="0" applyNumberFormat="1" applyFont="1" applyFill="1" applyBorder="1" applyAlignment="1" applyProtection="1">
      <alignment horizontal="left" wrapText="1"/>
      <protection locked="0"/>
    </xf>
    <xf numFmtId="9" fontId="14" fillId="0" borderId="315" xfId="2" applyFont="1" applyFill="1" applyBorder="1" applyAlignment="1" applyProtection="1">
      <alignment horizontal="right" wrapText="1"/>
      <protection locked="0"/>
    </xf>
    <xf numFmtId="42" fontId="14" fillId="0" borderId="315" xfId="0" applyNumberFormat="1" applyFont="1" applyBorder="1" applyAlignment="1" applyProtection="1">
      <alignment horizontal="left" wrapText="1"/>
      <protection locked="0"/>
    </xf>
    <xf numFmtId="42" fontId="14" fillId="6" borderId="323" xfId="0" applyNumberFormat="1" applyFont="1" applyFill="1" applyBorder="1" applyAlignment="1" applyProtection="1">
      <alignment horizontal="left" wrapText="1"/>
      <protection locked="0"/>
    </xf>
    <xf numFmtId="44" fontId="14" fillId="0" borderId="157" xfId="1" applyFont="1" applyFill="1" applyBorder="1" applyProtection="1">
      <protection locked="0"/>
    </xf>
    <xf numFmtId="44" fontId="14" fillId="0" borderId="271" xfId="1" applyFont="1" applyFill="1" applyBorder="1" applyProtection="1">
      <protection locked="0"/>
    </xf>
    <xf numFmtId="44" fontId="14" fillId="0" borderId="274" xfId="1" applyFont="1" applyFill="1" applyBorder="1" applyProtection="1">
      <protection locked="0"/>
    </xf>
    <xf numFmtId="44" fontId="14" fillId="0" borderId="381" xfId="1" applyFont="1" applyFill="1" applyBorder="1" applyProtection="1">
      <protection locked="0"/>
    </xf>
    <xf numFmtId="44" fontId="14" fillId="0" borderId="281" xfId="1" applyFont="1" applyFill="1" applyBorder="1" applyProtection="1">
      <protection locked="0"/>
    </xf>
    <xf numFmtId="44" fontId="14" fillId="0" borderId="410" xfId="1" applyFont="1" applyFill="1" applyBorder="1" applyProtection="1">
      <protection locked="0"/>
    </xf>
    <xf numFmtId="44" fontId="14" fillId="0" borderId="411" xfId="1" applyFont="1" applyFill="1" applyBorder="1" applyProtection="1">
      <protection locked="0"/>
    </xf>
    <xf numFmtId="0" fontId="5" fillId="0" borderId="0" xfId="0" applyFont="1" applyAlignment="1">
      <alignment vertical="center"/>
    </xf>
    <xf numFmtId="3" fontId="13" fillId="0" borderId="276" xfId="0" applyNumberFormat="1" applyFont="1" applyBorder="1" applyAlignment="1" applyProtection="1">
      <alignment vertical="center"/>
      <protection locked="0"/>
    </xf>
    <xf numFmtId="3" fontId="13" fillId="0" borderId="277" xfId="0" applyNumberFormat="1" applyFont="1" applyBorder="1" applyAlignment="1" applyProtection="1">
      <alignment vertical="center"/>
      <protection locked="0"/>
    </xf>
    <xf numFmtId="165" fontId="14" fillId="7" borderId="249"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3" xfId="0" applyNumberFormat="1" applyFont="1" applyFill="1" applyBorder="1" applyProtection="1">
      <protection locked="0"/>
    </xf>
    <xf numFmtId="165" fontId="14" fillId="7" borderId="367" xfId="0" applyNumberFormat="1" applyFont="1" applyFill="1" applyBorder="1" applyProtection="1">
      <protection locked="0"/>
    </xf>
    <xf numFmtId="42" fontId="14" fillId="25" borderId="55" xfId="0" applyNumberFormat="1" applyFont="1" applyFill="1" applyBorder="1"/>
    <xf numFmtId="6" fontId="18" fillId="16" borderId="227" xfId="0" applyNumberFormat="1" applyFont="1" applyFill="1" applyBorder="1" applyAlignment="1">
      <alignment horizontal="center" vertical="center" wrapText="1"/>
    </xf>
    <xf numFmtId="6" fontId="18" fillId="16" borderId="146" xfId="0" applyNumberFormat="1" applyFont="1" applyFill="1" applyBorder="1" applyAlignment="1">
      <alignment horizontal="center" vertical="center" wrapText="1"/>
    </xf>
    <xf numFmtId="166" fontId="47" fillId="0" borderId="459" xfId="0" applyNumberFormat="1" applyFont="1" applyBorder="1" applyAlignment="1">
      <alignment horizontal="center" vertical="top" wrapText="1"/>
    </xf>
    <xf numFmtId="0" fontId="14" fillId="0" borderId="393" xfId="0" applyFont="1" applyBorder="1" applyAlignment="1" applyProtection="1">
      <alignment vertical="center"/>
      <protection locked="0"/>
    </xf>
    <xf numFmtId="169" fontId="14" fillId="0" borderId="393" xfId="0" applyNumberFormat="1" applyFont="1" applyBorder="1" applyProtection="1">
      <protection locked="0"/>
    </xf>
    <xf numFmtId="1" fontId="14" fillId="0" borderId="394" xfId="0" applyNumberFormat="1" applyFont="1" applyBorder="1" applyProtection="1">
      <protection locked="0"/>
    </xf>
    <xf numFmtId="0" fontId="14" fillId="0" borderId="394" xfId="0" applyFont="1" applyBorder="1" applyProtection="1">
      <protection locked="0"/>
    </xf>
    <xf numFmtId="0" fontId="14" fillId="0" borderId="479" xfId="0" applyFont="1" applyBorder="1" applyProtection="1">
      <protection locked="0"/>
    </xf>
    <xf numFmtId="0" fontId="14" fillId="0" borderId="477" xfId="0" applyFont="1" applyBorder="1" applyProtection="1">
      <protection locked="0"/>
    </xf>
    <xf numFmtId="0" fontId="14" fillId="0" borderId="478" xfId="0" applyFont="1" applyBorder="1" applyProtection="1">
      <protection locked="0"/>
    </xf>
    <xf numFmtId="0" fontId="0" fillId="0" borderId="459" xfId="0" applyBorder="1"/>
    <xf numFmtId="0" fontId="5" fillId="0" borderId="0" xfId="0" applyFont="1" applyAlignment="1">
      <alignment horizontal="right"/>
    </xf>
    <xf numFmtId="42" fontId="21" fillId="6" borderId="375" xfId="0" applyNumberFormat="1" applyFont="1" applyFill="1" applyBorder="1" applyAlignment="1">
      <alignment vertical="center"/>
    </xf>
    <xf numFmtId="1" fontId="7" fillId="0" borderId="274" xfId="0" applyNumberFormat="1" applyFont="1" applyBorder="1" applyProtection="1">
      <protection locked="0"/>
    </xf>
    <xf numFmtId="9" fontId="7" fillId="8" borderId="453" xfId="0" applyNumberFormat="1" applyFont="1" applyFill="1" applyBorder="1" applyAlignment="1">
      <alignment vertical="center"/>
    </xf>
    <xf numFmtId="1" fontId="7" fillId="8" borderId="442" xfId="0" applyNumberFormat="1" applyFont="1" applyFill="1" applyBorder="1"/>
    <xf numFmtId="1" fontId="7" fillId="0" borderId="411" xfId="0" applyNumberFormat="1" applyFont="1" applyBorder="1" applyProtection="1">
      <protection locked="0"/>
    </xf>
    <xf numFmtId="166" fontId="15" fillId="0" borderId="459" xfId="0" applyNumberFormat="1" applyFont="1" applyBorder="1" applyAlignment="1">
      <alignment wrapText="1"/>
    </xf>
    <xf numFmtId="166" fontId="15" fillId="0" borderId="459" xfId="0" applyNumberFormat="1" applyFont="1" applyBorder="1" applyAlignment="1">
      <alignment horizontal="center" wrapText="1"/>
    </xf>
    <xf numFmtId="0" fontId="14" fillId="0" borderId="453" xfId="0" applyFont="1" applyBorder="1"/>
    <xf numFmtId="0" fontId="38" fillId="0" borderId="12" xfId="0" applyFont="1" applyBorder="1"/>
    <xf numFmtId="0" fontId="14" fillId="0" borderId="133" xfId="0" applyFont="1" applyBorder="1" applyProtection="1">
      <protection locked="0"/>
    </xf>
    <xf numFmtId="0" fontId="14" fillId="9" borderId="272" xfId="0" applyFont="1" applyFill="1" applyBorder="1" applyAlignment="1">
      <alignment horizontal="center"/>
    </xf>
    <xf numFmtId="0" fontId="54" fillId="0" borderId="44" xfId="0" applyFont="1" applyBorder="1" applyAlignment="1">
      <alignment wrapText="1"/>
    </xf>
    <xf numFmtId="165" fontId="38" fillId="5" borderId="145"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9" borderId="488" xfId="0" applyFont="1" applyFill="1" applyBorder="1" applyAlignment="1">
      <alignment vertical="center"/>
    </xf>
    <xf numFmtId="44" fontId="0" fillId="0" borderId="0" xfId="0" applyNumberFormat="1"/>
    <xf numFmtId="0" fontId="0" fillId="13" borderId="0" xfId="0" applyFill="1"/>
    <xf numFmtId="0" fontId="0" fillId="22" borderId="0" xfId="0" applyFill="1"/>
    <xf numFmtId="0" fontId="0" fillId="30" borderId="0" xfId="0" applyFill="1"/>
    <xf numFmtId="14" fontId="0" fillId="0" borderId="0" xfId="0" applyNumberFormat="1"/>
    <xf numFmtId="3"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6" xfId="0" applyNumberFormat="1" applyFont="1" applyFill="1" applyBorder="1" applyProtection="1">
      <protection locked="0"/>
    </xf>
    <xf numFmtId="0" fontId="50" fillId="0" borderId="0" xfId="0" applyFont="1" applyAlignment="1">
      <alignment vertical="center"/>
    </xf>
    <xf numFmtId="0" fontId="52" fillId="0" borderId="459" xfId="0" applyFont="1" applyBorder="1"/>
    <xf numFmtId="0" fontId="50" fillId="0" borderId="459" xfId="0" applyFont="1" applyBorder="1"/>
    <xf numFmtId="14" fontId="3" fillId="0" borderId="242" xfId="0" applyNumberFormat="1" applyFont="1" applyBorder="1" applyAlignment="1" applyProtection="1">
      <alignment horizontal="center"/>
      <protection locked="0"/>
    </xf>
    <xf numFmtId="0" fontId="0" fillId="6" borderId="146" xfId="0" applyFill="1" applyBorder="1" applyAlignment="1">
      <alignment horizontal="center"/>
    </xf>
    <xf numFmtId="0" fontId="0" fillId="6" borderId="226" xfId="0" applyFill="1" applyBorder="1" applyAlignment="1">
      <alignment horizontal="center"/>
    </xf>
    <xf numFmtId="9" fontId="18" fillId="16" borderId="158" xfId="0" applyNumberFormat="1" applyFont="1" applyFill="1" applyBorder="1" applyAlignment="1">
      <alignment horizontal="center" vertical="center" wrapText="1"/>
    </xf>
    <xf numFmtId="9" fontId="18" fillId="16" borderId="159" xfId="0" applyNumberFormat="1" applyFont="1" applyFill="1" applyBorder="1" applyAlignment="1">
      <alignment horizontal="center" vertical="center" wrapText="1"/>
    </xf>
    <xf numFmtId="0" fontId="3" fillId="6" borderId="275" xfId="0" applyFont="1" applyFill="1" applyBorder="1" applyAlignment="1">
      <alignment horizontal="center"/>
    </xf>
    <xf numFmtId="0" fontId="1" fillId="6" borderId="275" xfId="0" applyFont="1" applyFill="1" applyBorder="1" applyAlignment="1">
      <alignment horizontal="center"/>
    </xf>
    <xf numFmtId="0" fontId="1" fillId="6" borderId="283" xfId="0" applyFont="1" applyFill="1" applyBorder="1" applyAlignment="1">
      <alignment horizontal="center"/>
    </xf>
    <xf numFmtId="0" fontId="2" fillId="16" borderId="228" xfId="0" applyFont="1" applyFill="1" applyBorder="1"/>
    <xf numFmtId="0" fontId="13" fillId="0" borderId="380" xfId="0" applyFont="1" applyBorder="1" applyAlignment="1" applyProtection="1">
      <alignment horizontal="left"/>
      <protection locked="0"/>
    </xf>
    <xf numFmtId="0" fontId="0" fillId="0" borderId="380" xfId="0" applyBorder="1" applyAlignment="1" applyProtection="1">
      <alignment horizontal="left"/>
      <protection locked="0"/>
    </xf>
    <xf numFmtId="0" fontId="13" fillId="0" borderId="325" xfId="0" applyFont="1" applyBorder="1" applyAlignment="1" applyProtection="1">
      <alignment horizontal="left"/>
      <protection locked="0"/>
    </xf>
    <xf numFmtId="0" fontId="3" fillId="0" borderId="286" xfId="0" applyFont="1" applyBorder="1" applyAlignment="1" applyProtection="1">
      <alignment horizontal="center"/>
      <protection locked="0"/>
    </xf>
    <xf numFmtId="14" fontId="3" fillId="0" borderId="478" xfId="0" applyNumberFormat="1" applyFont="1" applyBorder="1" applyAlignment="1" applyProtection="1">
      <alignment horizontal="center"/>
      <protection locked="0"/>
    </xf>
    <xf numFmtId="0" fontId="18" fillId="16" borderId="105" xfId="0" applyFont="1" applyFill="1" applyBorder="1" applyAlignment="1">
      <alignment horizontal="left" vertical="center" wrapText="1"/>
    </xf>
    <xf numFmtId="0" fontId="18" fillId="16" borderId="208" xfId="0" applyFont="1" applyFill="1" applyBorder="1" applyAlignment="1">
      <alignment horizontal="center" vertical="center" wrapText="1"/>
    </xf>
    <xf numFmtId="0" fontId="14" fillId="0" borderId="372" xfId="0" applyFont="1" applyBorder="1" applyAlignment="1" applyProtection="1">
      <alignment horizontal="center"/>
      <protection locked="0"/>
    </xf>
    <xf numFmtId="0" fontId="14" fillId="0" borderId="373" xfId="0" applyFont="1" applyBorder="1" applyAlignment="1" applyProtection="1">
      <alignment horizontal="center"/>
      <protection locked="0"/>
    </xf>
    <xf numFmtId="0" fontId="0" fillId="0" borderId="372" xfId="0" applyBorder="1" applyAlignment="1" applyProtection="1">
      <alignment horizontal="center"/>
      <protection locked="0"/>
    </xf>
    <xf numFmtId="0" fontId="0" fillId="0" borderId="315" xfId="0" applyBorder="1" applyAlignment="1" applyProtection="1">
      <alignment horizontal="center"/>
      <protection locked="0"/>
    </xf>
    <xf numFmtId="0" fontId="0" fillId="0" borderId="373" xfId="0" applyBorder="1" applyAlignment="1" applyProtection="1">
      <alignment horizontal="center"/>
      <protection locked="0"/>
    </xf>
    <xf numFmtId="0" fontId="0" fillId="0" borderId="493" xfId="0" applyBorder="1" applyAlignment="1" applyProtection="1">
      <alignment horizontal="center"/>
      <protection locked="0"/>
    </xf>
    <xf numFmtId="0" fontId="0" fillId="0" borderId="351" xfId="0" applyBorder="1" applyAlignment="1" applyProtection="1">
      <alignment horizontal="center"/>
      <protection locked="0"/>
    </xf>
    <xf numFmtId="0" fontId="0" fillId="0" borderId="422" xfId="0" applyBorder="1" applyAlignment="1" applyProtection="1">
      <alignment horizontal="center"/>
      <protection locked="0"/>
    </xf>
    <xf numFmtId="0" fontId="0" fillId="0" borderId="494" xfId="0" applyBorder="1" applyAlignment="1" applyProtection="1">
      <alignment horizontal="center"/>
      <protection locked="0"/>
    </xf>
    <xf numFmtId="0" fontId="14" fillId="0" borderId="239" xfId="0" applyFont="1" applyBorder="1" applyAlignment="1" applyProtection="1">
      <alignment horizontal="center"/>
      <protection locked="0"/>
    </xf>
    <xf numFmtId="0" fontId="0" fillId="0" borderId="239" xfId="0" applyBorder="1" applyAlignment="1" applyProtection="1">
      <alignment horizontal="center"/>
      <protection locked="0"/>
    </xf>
    <xf numFmtId="0" fontId="0" fillId="0" borderId="495" xfId="0" applyBorder="1" applyAlignment="1" applyProtection="1">
      <alignment horizontal="center"/>
      <protection locked="0"/>
    </xf>
    <xf numFmtId="0" fontId="0" fillId="6" borderId="144" xfId="0" applyFill="1" applyBorder="1" applyAlignment="1">
      <alignment horizontal="center"/>
    </xf>
    <xf numFmtId="9" fontId="18" fillId="16" borderId="105" xfId="0" applyNumberFormat="1" applyFont="1" applyFill="1" applyBorder="1" applyAlignment="1">
      <alignment horizontal="center" vertical="center" wrapText="1"/>
    </xf>
    <xf numFmtId="0" fontId="14" fillId="0" borderId="314" xfId="0" applyFont="1" applyBorder="1" applyAlignment="1" applyProtection="1">
      <alignment horizontal="center"/>
      <protection locked="0"/>
    </xf>
    <xf numFmtId="0" fontId="0" fillId="0" borderId="314" xfId="0" applyBorder="1" applyAlignment="1" applyProtection="1">
      <alignment horizontal="center"/>
      <protection locked="0"/>
    </xf>
    <xf numFmtId="0" fontId="0" fillId="0" borderId="425" xfId="0" applyBorder="1" applyAlignment="1" applyProtection="1">
      <alignment horizontal="center"/>
      <protection locked="0"/>
    </xf>
    <xf numFmtId="0" fontId="5" fillId="6" borderId="97" xfId="0" applyFont="1" applyFill="1" applyBorder="1" applyAlignment="1">
      <alignment horizontal="center"/>
    </xf>
    <xf numFmtId="0" fontId="14" fillId="0" borderId="496" xfId="0" applyFont="1" applyBorder="1" applyAlignment="1" applyProtection="1">
      <alignment horizontal="center"/>
      <protection locked="0"/>
    </xf>
    <xf numFmtId="0" fontId="14" fillId="0" borderId="312" xfId="0" applyFont="1" applyBorder="1" applyAlignment="1" applyProtection="1">
      <alignment horizontal="center"/>
      <protection locked="0"/>
    </xf>
    <xf numFmtId="0" fontId="14" fillId="0" borderId="394" xfId="0" applyFont="1" applyBorder="1" applyAlignment="1" applyProtection="1">
      <alignment horizontal="center"/>
      <protection locked="0"/>
    </xf>
    <xf numFmtId="0" fontId="14" fillId="0" borderId="311" xfId="0" applyFont="1" applyBorder="1" applyAlignment="1" applyProtection="1">
      <alignment horizontal="center"/>
      <protection locked="0"/>
    </xf>
    <xf numFmtId="0" fontId="14" fillId="0" borderId="497" xfId="0" applyFont="1" applyBorder="1" applyAlignment="1" applyProtection="1">
      <alignment horizontal="center"/>
      <protection locked="0"/>
    </xf>
    <xf numFmtId="0" fontId="3" fillId="6" borderId="470" xfId="0" applyFont="1" applyFill="1" applyBorder="1" applyAlignment="1">
      <alignment horizontal="center"/>
    </xf>
    <xf numFmtId="9" fontId="38" fillId="16" borderId="113" xfId="0" applyNumberFormat="1" applyFont="1" applyFill="1" applyBorder="1" applyAlignment="1">
      <alignment horizontal="center" vertical="center"/>
    </xf>
    <xf numFmtId="9" fontId="38" fillId="16" borderId="491" xfId="0" applyNumberFormat="1" applyFont="1" applyFill="1" applyBorder="1" applyAlignment="1">
      <alignment horizontal="center" vertical="center"/>
    </xf>
    <xf numFmtId="0" fontId="3" fillId="0" borderId="207" xfId="0" applyFont="1" applyBorder="1"/>
    <xf numFmtId="0" fontId="3" fillId="0" borderId="209" xfId="0" applyFont="1" applyBorder="1"/>
    <xf numFmtId="0" fontId="3" fillId="0" borderId="453" xfId="0" applyFont="1" applyBorder="1"/>
    <xf numFmtId="0" fontId="3" fillId="0" borderId="3" xfId="0" applyFont="1" applyBorder="1"/>
    <xf numFmtId="0" fontId="0" fillId="0" borderId="453" xfId="0" applyBorder="1"/>
    <xf numFmtId="9" fontId="18" fillId="0" borderId="209" xfId="0" applyNumberFormat="1" applyFont="1" applyBorder="1" applyAlignment="1">
      <alignment vertical="center" wrapText="1"/>
    </xf>
    <xf numFmtId="0" fontId="3" fillId="0" borderId="12" xfId="0" applyFont="1" applyBorder="1"/>
    <xf numFmtId="0" fontId="3" fillId="0" borderId="219" xfId="0" applyFont="1" applyBorder="1"/>
    <xf numFmtId="0" fontId="14" fillId="31" borderId="0" xfId="0" applyFont="1" applyFill="1"/>
    <xf numFmtId="42" fontId="15" fillId="6" borderId="144" xfId="0" applyNumberFormat="1" applyFont="1" applyFill="1" applyBorder="1" applyAlignment="1">
      <alignment horizontal="right"/>
    </xf>
    <xf numFmtId="166" fontId="40" fillId="16" borderId="227" xfId="0" applyNumberFormat="1" applyFont="1" applyFill="1" applyBorder="1" applyAlignment="1">
      <alignment horizontal="center" vertical="center" wrapText="1"/>
    </xf>
    <xf numFmtId="42" fontId="14" fillId="0" borderId="272" xfId="0" applyNumberFormat="1" applyFont="1" applyBorder="1" applyAlignment="1" applyProtection="1">
      <alignment horizontal="right"/>
      <protection locked="0"/>
    </xf>
    <xf numFmtId="42" fontId="14" fillId="0" borderId="275" xfId="0" applyNumberFormat="1" applyFont="1" applyBorder="1" applyAlignment="1" applyProtection="1">
      <alignment horizontal="right"/>
      <protection locked="0"/>
    </xf>
    <xf numFmtId="42" fontId="14" fillId="0" borderId="408" xfId="0" applyNumberFormat="1" applyFont="1" applyBorder="1" applyAlignment="1" applyProtection="1">
      <alignment horizontal="right"/>
      <protection locked="0"/>
    </xf>
    <xf numFmtId="42" fontId="15" fillId="6" borderId="144" xfId="0" applyNumberFormat="1" applyFont="1" applyFill="1" applyBorder="1"/>
    <xf numFmtId="0" fontId="18" fillId="16" borderId="227" xfId="0" applyFont="1" applyFill="1" applyBorder="1" applyAlignment="1">
      <alignment horizontal="center" vertical="center" wrapText="1"/>
    </xf>
    <xf numFmtId="42" fontId="14" fillId="0" borderId="427" xfId="0" applyNumberFormat="1" applyFont="1" applyBorder="1" applyAlignment="1" applyProtection="1">
      <alignment horizontal="right"/>
      <protection locked="0"/>
    </xf>
    <xf numFmtId="42" fontId="14" fillId="0" borderId="322" xfId="0" applyNumberFormat="1" applyFont="1" applyBorder="1" applyAlignment="1" applyProtection="1">
      <alignment horizontal="right"/>
      <protection locked="0"/>
    </xf>
    <xf numFmtId="42" fontId="15" fillId="6" borderId="226" xfId="0" applyNumberFormat="1" applyFont="1" applyFill="1" applyBorder="1" applyAlignment="1">
      <alignment horizontal="right"/>
    </xf>
    <xf numFmtId="0" fontId="40" fillId="6" borderId="502" xfId="0" applyFont="1" applyFill="1" applyBorder="1" applyAlignment="1">
      <alignment horizontal="center" vertical="center" wrapText="1"/>
    </xf>
    <xf numFmtId="0" fontId="40" fillId="6" borderId="503" xfId="0" applyFont="1" applyFill="1" applyBorder="1" applyAlignment="1">
      <alignment horizontal="center" vertical="center" wrapText="1"/>
    </xf>
    <xf numFmtId="0" fontId="40" fillId="6" borderId="504" xfId="0" applyFont="1" applyFill="1" applyBorder="1" applyAlignment="1">
      <alignment horizontal="center" vertical="center" wrapText="1"/>
    </xf>
    <xf numFmtId="166" fontId="40" fillId="6" borderId="502" xfId="0" applyNumberFormat="1" applyFont="1" applyFill="1" applyBorder="1" applyAlignment="1">
      <alignment horizontal="center" wrapText="1"/>
    </xf>
    <xf numFmtId="166" fontId="40" fillId="6" borderId="503" xfId="0" applyNumberFormat="1" applyFont="1" applyFill="1" applyBorder="1" applyAlignment="1">
      <alignment horizontal="center" wrapText="1"/>
    </xf>
    <xf numFmtId="166" fontId="40" fillId="6" borderId="504" xfId="0" applyNumberFormat="1" applyFont="1" applyFill="1" applyBorder="1" applyAlignment="1">
      <alignment horizontal="center" wrapText="1"/>
    </xf>
    <xf numFmtId="0" fontId="38" fillId="0" borderId="505" xfId="0" applyFont="1" applyBorder="1" applyAlignment="1">
      <alignment vertical="center"/>
    </xf>
    <xf numFmtId="0" fontId="0" fillId="0" borderId="501" xfId="0" applyBorder="1"/>
    <xf numFmtId="0" fontId="38" fillId="0" borderId="505" xfId="0" applyFont="1" applyBorder="1" applyAlignment="1">
      <alignment horizontal="left" vertical="center"/>
    </xf>
    <xf numFmtId="0" fontId="60" fillId="0" borderId="0" xfId="0" applyFont="1" applyAlignment="1">
      <alignment vertical="center"/>
    </xf>
    <xf numFmtId="0" fontId="38" fillId="0" borderId="508" xfId="0" applyFont="1" applyBorder="1" applyAlignment="1">
      <alignment vertical="center"/>
    </xf>
    <xf numFmtId="0" fontId="0" fillId="0" borderId="509" xfId="0" applyBorder="1"/>
    <xf numFmtId="0" fontId="61" fillId="0" borderId="0" xfId="0" applyFont="1" applyAlignment="1">
      <alignment horizontal="left" vertical="center"/>
    </xf>
    <xf numFmtId="0" fontId="39" fillId="0" borderId="0" xfId="0" applyFont="1"/>
    <xf numFmtId="0" fontId="39" fillId="0" borderId="163" xfId="0" applyFont="1" applyBorder="1"/>
    <xf numFmtId="0" fontId="39" fillId="0" borderId="0" xfId="0" applyFont="1" applyProtection="1">
      <protection locked="0"/>
    </xf>
    <xf numFmtId="44" fontId="0" fillId="0" borderId="0" xfId="1" applyFont="1" applyFill="1" applyProtection="1">
      <protection locked="0"/>
    </xf>
    <xf numFmtId="165" fontId="14" fillId="0" borderId="246" xfId="0" applyNumberFormat="1" applyFont="1" applyBorder="1" applyProtection="1">
      <protection locked="0"/>
    </xf>
    <xf numFmtId="165" fontId="14" fillId="0" borderId="363"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9" xfId="0" applyNumberFormat="1" applyFont="1" applyFill="1" applyBorder="1" applyAlignment="1">
      <alignment horizontal="right" vertical="center"/>
    </xf>
    <xf numFmtId="6" fontId="38" fillId="8" borderId="219" xfId="0" applyNumberFormat="1" applyFont="1" applyFill="1" applyBorder="1" applyAlignment="1">
      <alignment horizontal="right" vertical="center"/>
    </xf>
    <xf numFmtId="0" fontId="40" fillId="16" borderId="226" xfId="0" applyFont="1" applyFill="1" applyBorder="1" applyAlignment="1">
      <alignment horizontal="center" wrapText="1"/>
    </xf>
    <xf numFmtId="0" fontId="18" fillId="16" borderId="226" xfId="0" applyFont="1" applyFill="1" applyBorder="1" applyAlignment="1">
      <alignment horizontal="center" wrapText="1"/>
    </xf>
    <xf numFmtId="0" fontId="18" fillId="16" borderId="227" xfId="0" applyFont="1" applyFill="1" applyBorder="1" applyAlignment="1">
      <alignment wrapText="1"/>
    </xf>
    <xf numFmtId="0" fontId="14" fillId="0" borderId="431" xfId="0" applyFont="1" applyBorder="1" applyProtection="1">
      <protection locked="0"/>
    </xf>
    <xf numFmtId="166" fontId="14" fillId="0" borderId="393" xfId="0" applyNumberFormat="1" applyFont="1" applyBorder="1" applyProtection="1">
      <protection locked="0"/>
    </xf>
    <xf numFmtId="14" fontId="14" fillId="0" borderId="479" xfId="0" applyNumberFormat="1" applyFont="1" applyBorder="1" applyProtection="1">
      <protection locked="0"/>
    </xf>
    <xf numFmtId="14" fontId="14" fillId="0" borderId="522" xfId="0" applyNumberFormat="1" applyFont="1" applyBorder="1" applyProtection="1">
      <protection locked="0"/>
    </xf>
    <xf numFmtId="166" fontId="14" fillId="0" borderId="523" xfId="0" applyNumberFormat="1" applyFont="1" applyBorder="1" applyAlignment="1" applyProtection="1">
      <alignment wrapText="1"/>
      <protection locked="0"/>
    </xf>
    <xf numFmtId="166" fontId="14" fillId="0" borderId="524" xfId="0" applyNumberFormat="1" applyFont="1" applyBorder="1" applyAlignment="1" applyProtection="1">
      <alignment wrapText="1"/>
      <protection locked="0"/>
    </xf>
    <xf numFmtId="0" fontId="14" fillId="0" borderId="525" xfId="0" applyFont="1" applyBorder="1" applyProtection="1">
      <protection locked="0"/>
    </xf>
    <xf numFmtId="170" fontId="14" fillId="0" borderId="526" xfId="0" applyNumberFormat="1" applyFont="1" applyBorder="1" applyProtection="1">
      <protection locked="0"/>
    </xf>
    <xf numFmtId="0" fontId="14" fillId="0" borderId="527" xfId="0" applyFont="1" applyBorder="1" applyProtection="1">
      <protection locked="0"/>
    </xf>
    <xf numFmtId="42" fontId="21" fillId="6" borderId="233" xfId="0" applyNumberFormat="1" applyFont="1" applyFill="1" applyBorder="1" applyAlignment="1">
      <alignment vertical="center"/>
    </xf>
    <xf numFmtId="0" fontId="13" fillId="6" borderId="393" xfId="0" applyFont="1" applyFill="1" applyBorder="1" applyAlignment="1">
      <alignment horizontal="left"/>
    </xf>
    <xf numFmtId="0" fontId="13" fillId="6" borderId="238" xfId="0" applyFont="1" applyFill="1" applyBorder="1" applyAlignment="1">
      <alignment horizontal="left"/>
    </xf>
    <xf numFmtId="0" fontId="0" fillId="6" borderId="238" xfId="0" applyFill="1" applyBorder="1" applyAlignment="1">
      <alignment horizontal="left"/>
    </xf>
    <xf numFmtId="0" fontId="0" fillId="6" borderId="243" xfId="0" applyFill="1" applyBorder="1" applyAlignment="1">
      <alignment horizontal="left"/>
    </xf>
    <xf numFmtId="42" fontId="7" fillId="0" borderId="532" xfId="0" applyNumberFormat="1" applyFont="1" applyBorder="1" applyProtection="1">
      <protection locked="0"/>
    </xf>
    <xf numFmtId="42" fontId="5" fillId="24" borderId="530" xfId="0" applyNumberFormat="1" applyFont="1" applyFill="1" applyBorder="1" applyAlignment="1">
      <alignment vertical="center"/>
    </xf>
    <xf numFmtId="42" fontId="7" fillId="8" borderId="274" xfId="0" applyNumberFormat="1" applyFont="1" applyFill="1" applyBorder="1" applyProtection="1">
      <protection locked="0"/>
    </xf>
    <xf numFmtId="42" fontId="7" fillId="8" borderId="265" xfId="0" applyNumberFormat="1" applyFont="1" applyFill="1" applyBorder="1" applyProtection="1">
      <protection locked="0"/>
    </xf>
    <xf numFmtId="0" fontId="18" fillId="32" borderId="0" xfId="0" applyFont="1" applyFill="1" applyAlignment="1">
      <alignment vertical="center"/>
    </xf>
    <xf numFmtId="0" fontId="14" fillId="32"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6" borderId="128" xfId="0" applyNumberFormat="1" applyFont="1" applyFill="1" applyBorder="1" applyAlignment="1">
      <alignment horizontal="center" vertical="center" wrapText="1"/>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6" borderId="156"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4"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21" xfId="0" applyFont="1" applyFill="1" applyBorder="1" applyProtection="1">
      <protection locked="0"/>
    </xf>
    <xf numFmtId="0" fontId="22" fillId="5" borderId="528" xfId="0" applyFont="1" applyFill="1" applyBorder="1" applyProtection="1">
      <protection locked="0"/>
    </xf>
    <xf numFmtId="0" fontId="14" fillId="0" borderId="528" xfId="0" applyFont="1" applyBorder="1" applyProtection="1">
      <protection locked="0"/>
    </xf>
    <xf numFmtId="0" fontId="0" fillId="5" borderId="529" xfId="0" applyFill="1" applyBorder="1" applyProtection="1">
      <protection locked="0"/>
    </xf>
    <xf numFmtId="0" fontId="0" fillId="5" borderId="243" xfId="0" applyFill="1" applyBorder="1" applyProtection="1">
      <protection locked="0"/>
    </xf>
    <xf numFmtId="0" fontId="0" fillId="5" borderId="282" xfId="0" applyFill="1" applyBorder="1" applyProtection="1">
      <protection locked="0"/>
    </xf>
    <xf numFmtId="0" fontId="14" fillId="0" borderId="282" xfId="0" applyFont="1" applyBorder="1" applyProtection="1">
      <protection locked="0"/>
    </xf>
    <xf numFmtId="0" fontId="0" fillId="5" borderId="433" xfId="0" applyFill="1" applyBorder="1" applyProtection="1">
      <protection locked="0"/>
    </xf>
    <xf numFmtId="0" fontId="0" fillId="5" borderId="238" xfId="0" applyFill="1" applyBorder="1" applyProtection="1">
      <protection locked="0"/>
    </xf>
    <xf numFmtId="0" fontId="0" fillId="5" borderId="265" xfId="0" applyFill="1" applyBorder="1" applyProtection="1">
      <protection locked="0"/>
    </xf>
    <xf numFmtId="0" fontId="0" fillId="5" borderId="267" xfId="0" applyFill="1" applyBorder="1" applyProtection="1">
      <protection locked="0"/>
    </xf>
    <xf numFmtId="10" fontId="50" fillId="7" borderId="402" xfId="0" applyNumberFormat="1" applyFont="1" applyFill="1" applyBorder="1" applyProtection="1">
      <protection locked="0"/>
    </xf>
    <xf numFmtId="167" fontId="0" fillId="0" borderId="0" xfId="0" applyNumberFormat="1" applyProtection="1">
      <protection locked="0"/>
    </xf>
    <xf numFmtId="42" fontId="40" fillId="6" borderId="186" xfId="0" applyNumberFormat="1" applyFont="1" applyFill="1" applyBorder="1" applyAlignment="1">
      <alignment vertical="center"/>
    </xf>
    <xf numFmtId="42" fontId="40" fillId="6" borderId="187" xfId="0" applyNumberFormat="1" applyFont="1" applyFill="1" applyBorder="1" applyAlignment="1">
      <alignment vertical="center"/>
    </xf>
    <xf numFmtId="42" fontId="40" fillId="6" borderId="147" xfId="0" applyNumberFormat="1" applyFont="1" applyFill="1" applyBorder="1" applyAlignment="1">
      <alignment vertical="center"/>
    </xf>
    <xf numFmtId="42" fontId="38" fillId="6" borderId="350" xfId="0" applyNumberFormat="1" applyFont="1" applyFill="1" applyBorder="1" applyAlignment="1">
      <alignment horizontal="right" vertical="center"/>
    </xf>
    <xf numFmtId="42" fontId="38" fillId="6" borderId="351"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332" xfId="0" applyNumberFormat="1" applyFont="1" applyBorder="1" applyAlignment="1" applyProtection="1">
      <alignment horizontal="right" vertical="center"/>
      <protection locked="0"/>
    </xf>
    <xf numFmtId="42" fontId="38" fillId="0" borderId="333" xfId="0" applyNumberFormat="1" applyFont="1" applyBorder="1" applyAlignment="1" applyProtection="1">
      <alignment horizontal="right" vertical="center"/>
      <protection locked="0"/>
    </xf>
    <xf numFmtId="42" fontId="38" fillId="0" borderId="334" xfId="0" applyNumberFormat="1" applyFont="1" applyBorder="1" applyAlignment="1" applyProtection="1">
      <alignment vertical="center"/>
      <protection locked="0"/>
    </xf>
    <xf numFmtId="42" fontId="38" fillId="0" borderId="337" xfId="0" applyNumberFormat="1" applyFont="1" applyBorder="1" applyAlignment="1" applyProtection="1">
      <alignment horizontal="right" vertical="center"/>
      <protection locked="0"/>
    </xf>
    <xf numFmtId="42" fontId="38" fillId="0" borderId="338"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vertical="center"/>
      <protection locked="0"/>
    </xf>
    <xf numFmtId="42" fontId="38" fillId="0" borderId="344" xfId="0" applyNumberFormat="1" applyFont="1" applyBorder="1" applyAlignment="1" applyProtection="1">
      <alignment horizontal="right" vertical="center"/>
      <protection locked="0"/>
    </xf>
    <xf numFmtId="42" fontId="38" fillId="0" borderId="345" xfId="0" applyNumberFormat="1" applyFont="1" applyBorder="1" applyAlignment="1" applyProtection="1">
      <alignment horizontal="right" vertical="center"/>
      <protection locked="0"/>
    </xf>
    <xf numFmtId="42" fontId="38" fillId="0" borderId="346" xfId="0" applyNumberFormat="1" applyFont="1" applyBorder="1" applyAlignment="1" applyProtection="1">
      <alignment vertical="center"/>
      <protection locked="0"/>
    </xf>
    <xf numFmtId="42" fontId="38" fillId="6" borderId="370" xfId="0" applyNumberFormat="1" applyFont="1" applyFill="1" applyBorder="1" applyAlignment="1">
      <alignment horizontal="righ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6" borderId="425" xfId="0" applyNumberFormat="1" applyFont="1" applyFill="1" applyBorder="1" applyAlignment="1">
      <alignment horizontal="right" vertical="center"/>
    </xf>
    <xf numFmtId="42" fontId="38" fillId="0" borderId="480" xfId="0" applyNumberFormat="1" applyFont="1" applyBorder="1" applyAlignment="1" applyProtection="1">
      <alignment vertical="center"/>
      <protection locked="0"/>
    </xf>
    <xf numFmtId="42" fontId="38" fillId="0" borderId="481" xfId="0" applyNumberFormat="1" applyFont="1" applyBorder="1" applyAlignment="1" applyProtection="1">
      <alignment vertical="center"/>
      <protection locked="0"/>
    </xf>
    <xf numFmtId="42" fontId="58" fillId="6" borderId="518" xfId="0" applyNumberFormat="1" applyFont="1" applyFill="1" applyBorder="1" applyAlignment="1">
      <alignment horizontal="right" vertical="center"/>
    </xf>
    <xf numFmtId="42" fontId="38" fillId="6" borderId="515" xfId="0" applyNumberFormat="1" applyFont="1" applyFill="1" applyBorder="1" applyAlignment="1">
      <alignment horizontal="right" vertical="center"/>
    </xf>
    <xf numFmtId="42" fontId="38" fillId="0" borderId="516" xfId="0" applyNumberFormat="1" applyFont="1" applyBorder="1" applyAlignment="1" applyProtection="1">
      <alignment vertical="center"/>
      <protection locked="0"/>
    </xf>
    <xf numFmtId="42" fontId="38" fillId="0" borderId="517" xfId="0" applyNumberFormat="1" applyFont="1" applyBorder="1" applyAlignment="1" applyProtection="1">
      <alignment vertical="center"/>
      <protection locked="0"/>
    </xf>
    <xf numFmtId="42" fontId="40" fillId="6" borderId="249" xfId="0" applyNumberFormat="1" applyFont="1" applyFill="1" applyBorder="1" applyAlignment="1">
      <alignment vertical="center"/>
    </xf>
    <xf numFmtId="42" fontId="38" fillId="6" borderId="357" xfId="0" applyNumberFormat="1" applyFont="1" applyFill="1" applyBorder="1" applyAlignment="1">
      <alignment vertical="center"/>
    </xf>
    <xf numFmtId="42" fontId="40" fillId="6" borderId="246" xfId="0" applyNumberFormat="1" applyFont="1" applyFill="1" applyBorder="1" applyAlignment="1">
      <alignment vertical="center"/>
    </xf>
    <xf numFmtId="42" fontId="38"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0" xfId="0" applyNumberFormat="1" applyFont="1" applyBorder="1" applyAlignment="1" applyProtection="1">
      <alignment vertical="center"/>
      <protection locked="0"/>
    </xf>
    <xf numFmtId="42" fontId="40" fillId="6" borderId="363" xfId="0" applyNumberFormat="1" applyFont="1" applyFill="1" applyBorder="1" applyAlignment="1">
      <alignment vertical="center"/>
    </xf>
    <xf numFmtId="42" fontId="38" fillId="0" borderId="364" xfId="0" applyNumberFormat="1" applyFont="1" applyBorder="1" applyAlignment="1" applyProtection="1">
      <alignment vertical="center"/>
      <protection locked="0"/>
    </xf>
    <xf numFmtId="42" fontId="38" fillId="0" borderId="365" xfId="0" applyNumberFormat="1" applyFont="1" applyBorder="1" applyAlignment="1" applyProtection="1">
      <alignment vertical="center"/>
      <protection locked="0"/>
    </xf>
    <xf numFmtId="42" fontId="38" fillId="0" borderId="366" xfId="0" applyNumberFormat="1" applyFont="1" applyBorder="1" applyAlignment="1" applyProtection="1">
      <alignment vertical="center"/>
      <protection locked="0"/>
    </xf>
    <xf numFmtId="42" fontId="40" fillId="6" borderId="200" xfId="0" applyNumberFormat="1" applyFont="1" applyFill="1" applyBorder="1" applyAlignment="1">
      <alignment vertical="center"/>
    </xf>
    <xf numFmtId="42" fontId="38" fillId="6" borderId="195" xfId="0" applyNumberFormat="1" applyFont="1" applyFill="1" applyBorder="1" applyAlignment="1">
      <alignment horizontal="right" vertical="center"/>
    </xf>
    <xf numFmtId="42" fontId="38" fillId="6" borderId="196" xfId="0" applyNumberFormat="1" applyFont="1" applyFill="1" applyBorder="1" applyAlignment="1">
      <alignment horizontal="right" vertical="center"/>
    </xf>
    <xf numFmtId="42" fontId="38" fillId="6" borderId="197" xfId="0" applyNumberFormat="1" applyFont="1" applyFill="1" applyBorder="1" applyAlignment="1">
      <alignment horizontal="right" vertical="center"/>
    </xf>
    <xf numFmtId="42" fontId="38" fillId="6" borderId="186" xfId="0" applyNumberFormat="1" applyFont="1" applyFill="1" applyBorder="1" applyAlignment="1">
      <alignment horizontal="right" vertical="center"/>
    </xf>
    <xf numFmtId="42" fontId="38" fillId="6" borderId="187" xfId="0" applyNumberFormat="1" applyFont="1" applyFill="1" applyBorder="1" applyAlignment="1">
      <alignment horizontal="right" vertical="center"/>
    </xf>
    <xf numFmtId="42" fontId="38" fillId="6" borderId="147" xfId="0" applyNumberFormat="1" applyFont="1" applyFill="1" applyBorder="1" applyAlignment="1">
      <alignment horizontal="right" vertical="center"/>
    </xf>
    <xf numFmtId="42" fontId="38" fillId="0" borderId="322"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82" xfId="0" applyNumberFormat="1" applyFont="1" applyFill="1" applyBorder="1" applyAlignment="1">
      <alignment horizontal="right" vertical="center"/>
    </xf>
    <xf numFmtId="42" fontId="38" fillId="6" borderId="483"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84" xfId="0" applyNumberFormat="1" applyFont="1" applyBorder="1" applyAlignment="1" applyProtection="1">
      <alignment horizontal="right" vertical="center"/>
      <protection locked="0"/>
    </xf>
    <xf numFmtId="42" fontId="38" fillId="0" borderId="485" xfId="0" applyNumberFormat="1" applyFont="1" applyBorder="1" applyAlignment="1" applyProtection="1">
      <alignment horizontal="right" vertical="center"/>
      <protection locked="0"/>
    </xf>
    <xf numFmtId="42" fontId="38" fillId="0" borderId="486" xfId="0" applyNumberFormat="1" applyFont="1" applyBorder="1" applyAlignment="1" applyProtection="1">
      <alignment horizontal="right" vertical="center"/>
      <protection locked="0"/>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85" xfId="0" applyNumberFormat="1" applyFont="1" applyFill="1" applyBorder="1" applyAlignment="1">
      <alignment horizontal="righ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9" xfId="0" applyNumberFormat="1" applyFont="1" applyFill="1" applyBorder="1" applyAlignment="1">
      <alignment horizontal="right" vertical="center"/>
    </xf>
    <xf numFmtId="42" fontId="38" fillId="0" borderId="264" xfId="0" applyNumberFormat="1" applyFont="1" applyBorder="1" applyAlignment="1" applyProtection="1">
      <alignment vertical="center"/>
      <protection locked="0"/>
    </xf>
    <xf numFmtId="42" fontId="38" fillId="0" borderId="267" xfId="0" applyNumberFormat="1" applyFont="1" applyBorder="1" applyAlignment="1" applyProtection="1">
      <alignment vertical="center"/>
      <protection locked="0"/>
    </xf>
    <xf numFmtId="42" fontId="38" fillId="0" borderId="352" xfId="0" applyNumberFormat="1" applyFont="1" applyBorder="1" applyAlignment="1" applyProtection="1">
      <alignment horizontal="right" vertical="center"/>
      <protection locked="0"/>
    </xf>
    <xf numFmtId="42" fontId="38" fillId="0" borderId="353" xfId="0" applyNumberFormat="1" applyFont="1" applyBorder="1" applyAlignment="1" applyProtection="1">
      <alignment horizontal="right" vertical="center"/>
      <protection locked="0"/>
    </xf>
    <xf numFmtId="42" fontId="38" fillId="0" borderId="329" xfId="0" applyNumberFormat="1" applyFont="1" applyBorder="1" applyAlignment="1" applyProtection="1">
      <alignment vertical="center"/>
      <protection locked="0"/>
    </xf>
    <xf numFmtId="42" fontId="38" fillId="6" borderId="174" xfId="0" applyNumberFormat="1" applyFont="1" applyFill="1" applyBorder="1" applyAlignment="1">
      <alignment horizontal="right" vertical="center"/>
    </xf>
    <xf numFmtId="42" fontId="38" fillId="6" borderId="175"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354" xfId="1" applyNumberFormat="1" applyFont="1" applyFill="1" applyBorder="1" applyAlignment="1" applyProtection="1">
      <alignment horizontal="right" vertical="center"/>
    </xf>
    <xf numFmtId="42" fontId="38" fillId="6" borderId="271" xfId="1" applyNumberFormat="1" applyFont="1" applyFill="1" applyBorder="1" applyAlignment="1" applyProtection="1">
      <alignment horizontal="right" vertical="center"/>
    </xf>
    <xf numFmtId="42" fontId="38" fillId="6" borderId="264" xfId="1" applyNumberFormat="1" applyFont="1" applyFill="1" applyBorder="1" applyAlignment="1" applyProtection="1">
      <alignment horizontal="right" vertical="center"/>
    </xf>
    <xf numFmtId="42" fontId="38" fillId="6" borderId="355" xfId="0" applyNumberFormat="1" applyFont="1" applyFill="1" applyBorder="1"/>
    <xf numFmtId="42" fontId="38" fillId="6" borderId="285" xfId="0" applyNumberFormat="1" applyFont="1" applyFill="1" applyBorder="1"/>
    <xf numFmtId="42" fontId="38" fillId="6" borderId="356" xfId="0" applyNumberFormat="1" applyFont="1" applyFill="1" applyBorder="1"/>
    <xf numFmtId="42" fontId="38" fillId="6" borderId="311" xfId="0" applyNumberFormat="1" applyFont="1" applyFill="1" applyBorder="1" applyAlignment="1">
      <alignment horizontal="righ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6" borderId="317" xfId="0" applyNumberFormat="1" applyFont="1" applyFill="1" applyBorder="1" applyAlignment="1">
      <alignment horizontal="right" vertical="center"/>
    </xf>
    <xf numFmtId="42" fontId="38" fillId="0" borderId="318" xfId="0" applyNumberFormat="1" applyFont="1" applyBorder="1" applyAlignment="1" applyProtection="1">
      <alignment horizontal="right" vertical="center"/>
      <protection locked="0"/>
    </xf>
    <xf numFmtId="42" fontId="38" fillId="0" borderId="319" xfId="0" applyNumberFormat="1" applyFont="1" applyBorder="1" applyAlignment="1" applyProtection="1">
      <alignment horizontal="right" vertical="center"/>
      <protection locked="0"/>
    </xf>
    <xf numFmtId="42" fontId="38" fillId="0" borderId="412"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0" borderId="413" xfId="0" applyNumberFormat="1" applyFont="1" applyBorder="1" applyAlignment="1" applyProtection="1">
      <alignment horizontal="right" vertical="center"/>
      <protection locked="0"/>
    </xf>
    <xf numFmtId="42" fontId="38" fillId="0" borderId="323" xfId="0" applyNumberFormat="1" applyFont="1" applyBorder="1" applyAlignment="1" applyProtection="1">
      <alignment horizontal="right" vertical="center"/>
      <protection locked="0"/>
    </xf>
    <xf numFmtId="42" fontId="38" fillId="0" borderId="324" xfId="0" applyNumberFormat="1" applyFont="1" applyBorder="1" applyAlignment="1" applyProtection="1">
      <alignment horizontal="right" vertical="center"/>
      <protection locked="0"/>
    </xf>
    <xf numFmtId="42" fontId="38" fillId="6" borderId="510" xfId="0" applyNumberFormat="1" applyFont="1" applyFill="1" applyBorder="1" applyAlignment="1">
      <alignment horizontal="right" vertical="center"/>
    </xf>
    <xf numFmtId="42" fontId="38" fillId="6" borderId="511" xfId="0" applyNumberFormat="1" applyFont="1" applyFill="1" applyBorder="1" applyAlignment="1">
      <alignment horizontal="right" vertical="center"/>
    </xf>
    <xf numFmtId="42" fontId="38" fillId="6" borderId="512" xfId="0" applyNumberFormat="1" applyFont="1" applyFill="1" applyBorder="1" applyAlignment="1">
      <alignment horizontal="right" vertical="center"/>
    </xf>
    <xf numFmtId="42" fontId="38" fillId="0" borderId="513" xfId="0" applyNumberFormat="1" applyFont="1" applyBorder="1" applyAlignment="1" applyProtection="1">
      <alignment vertical="center"/>
      <protection locked="0"/>
    </xf>
    <xf numFmtId="42" fontId="38" fillId="0" borderId="514" xfId="0" applyNumberFormat="1" applyFont="1" applyBorder="1" applyAlignment="1" applyProtection="1">
      <alignment vertical="center"/>
      <protection locked="0"/>
    </xf>
    <xf numFmtId="42" fontId="38" fillId="0" borderId="396" xfId="0" applyNumberFormat="1" applyFont="1" applyBorder="1" applyAlignment="1" applyProtection="1">
      <alignment vertical="center"/>
      <protection locked="0"/>
    </xf>
    <xf numFmtId="42" fontId="40" fillId="6" borderId="180" xfId="0" applyNumberFormat="1" applyFont="1" applyFill="1" applyBorder="1" applyAlignment="1">
      <alignment vertical="center"/>
    </xf>
    <xf numFmtId="42" fontId="40" fillId="6" borderId="181" xfId="0" applyNumberFormat="1" applyFont="1" applyFill="1" applyBorder="1" applyAlignment="1">
      <alignment vertical="center"/>
    </xf>
    <xf numFmtId="42" fontId="40" fillId="6" borderId="182"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286" xfId="0" applyNumberFormat="1" applyFont="1" applyFill="1" applyBorder="1" applyAlignment="1">
      <alignment vertical="center"/>
    </xf>
    <xf numFmtId="42" fontId="59" fillId="6" borderId="326" xfId="0" applyNumberFormat="1" applyFont="1" applyFill="1" applyBorder="1" applyAlignment="1">
      <alignment vertical="center"/>
    </xf>
    <xf numFmtId="42" fontId="59" fillId="6" borderId="327" xfId="0" applyNumberFormat="1" applyFont="1" applyFill="1" applyBorder="1" applyAlignment="1">
      <alignment vertical="center"/>
    </xf>
    <xf numFmtId="42" fontId="59" fillId="6" borderId="328" xfId="0" applyNumberFormat="1" applyFont="1" applyFill="1" applyBorder="1" applyAlignment="1">
      <alignment vertical="center"/>
    </xf>
    <xf numFmtId="42" fontId="59" fillId="6" borderId="329" xfId="0" applyNumberFormat="1" applyFont="1" applyFill="1" applyBorder="1" applyAlignment="1">
      <alignment vertical="center"/>
    </xf>
    <xf numFmtId="42" fontId="40" fillId="6" borderId="171" xfId="0" applyNumberFormat="1" applyFont="1" applyFill="1" applyBorder="1" applyAlignment="1">
      <alignment vertical="center"/>
    </xf>
    <xf numFmtId="42" fontId="40" fillId="6" borderId="172" xfId="0" applyNumberFormat="1" applyFont="1" applyFill="1" applyBorder="1" applyAlignment="1">
      <alignment vertical="center"/>
    </xf>
    <xf numFmtId="42" fontId="40" fillId="6" borderId="173"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53" xfId="0" applyNumberFormat="1" applyFont="1" applyBorder="1" applyAlignment="1">
      <alignment horizontal="center" vertical="center" wrapText="1"/>
    </xf>
    <xf numFmtId="3" fontId="3" fillId="0" borderId="453" xfId="0" applyNumberFormat="1" applyFont="1" applyBorder="1" applyAlignment="1">
      <alignment vertical="center" wrapText="1"/>
    </xf>
    <xf numFmtId="42" fontId="3" fillId="2" borderId="313" xfId="0" applyNumberFormat="1" applyFont="1" applyFill="1" applyBorder="1"/>
    <xf numFmtId="42" fontId="3" fillId="2" borderId="316" xfId="0" applyNumberFormat="1" applyFont="1" applyFill="1" applyBorder="1"/>
    <xf numFmtId="42" fontId="3" fillId="8" borderId="316" xfId="0" applyNumberFormat="1" applyFont="1" applyFill="1" applyBorder="1"/>
    <xf numFmtId="42" fontId="3" fillId="2" borderId="396" xfId="0" applyNumberFormat="1" applyFont="1" applyFill="1" applyBorder="1"/>
    <xf numFmtId="42" fontId="3" fillId="2" borderId="211"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5" borderId="0" xfId="0" applyNumberFormat="1" applyFont="1" applyFill="1"/>
    <xf numFmtId="42" fontId="3" fillId="0" borderId="134" xfId="0" applyNumberFormat="1" applyFont="1" applyBorder="1"/>
    <xf numFmtId="42" fontId="23" fillId="0" borderId="134" xfId="0" applyNumberFormat="1" applyFont="1" applyBorder="1"/>
    <xf numFmtId="42" fontId="3" fillId="0" borderId="191" xfId="0" applyNumberFormat="1" applyFont="1" applyBorder="1"/>
    <xf numFmtId="42" fontId="23" fillId="0" borderId="191" xfId="0" applyNumberFormat="1" applyFont="1" applyBorder="1"/>
    <xf numFmtId="42" fontId="23" fillId="0" borderId="90" xfId="0" applyNumberFormat="1" applyFont="1" applyBorder="1"/>
    <xf numFmtId="42" fontId="21" fillId="6" borderId="238" xfId="0" applyNumberFormat="1" applyFont="1" applyFill="1" applyBorder="1" applyAlignment="1">
      <alignment vertical="center"/>
    </xf>
    <xf numFmtId="42" fontId="21" fillId="6" borderId="339"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8" xfId="0" applyNumberFormat="1" applyFont="1" applyFill="1" applyBorder="1"/>
    <xf numFmtId="42" fontId="14" fillId="6" borderId="115" xfId="0" applyNumberFormat="1" applyFont="1" applyFill="1" applyBorder="1"/>
    <xf numFmtId="42" fontId="14" fillId="6" borderId="262" xfId="0" applyNumberFormat="1" applyFont="1" applyFill="1" applyBorder="1"/>
    <xf numFmtId="42" fontId="14" fillId="6" borderId="265" xfId="0" applyNumberFormat="1" applyFont="1" applyFill="1" applyBorder="1"/>
    <xf numFmtId="42" fontId="14" fillId="6" borderId="382" xfId="0" applyNumberFormat="1" applyFont="1" applyFill="1" applyBorder="1"/>
    <xf numFmtId="42" fontId="14" fillId="6" borderId="70" xfId="0" applyNumberFormat="1" applyFont="1" applyFill="1" applyBorder="1"/>
    <xf numFmtId="42" fontId="14" fillId="6" borderId="302" xfId="0" applyNumberFormat="1" applyFont="1" applyFill="1" applyBorder="1"/>
    <xf numFmtId="42" fontId="14" fillId="6" borderId="287"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5" xfId="0" applyNumberFormat="1" applyFont="1" applyFill="1" applyBorder="1"/>
    <xf numFmtId="42" fontId="14" fillId="0" borderId="233" xfId="0" applyNumberFormat="1" applyFont="1" applyBorder="1" applyAlignment="1" applyProtection="1">
      <alignment vertical="center"/>
      <protection locked="0"/>
    </xf>
    <xf numFmtId="42" fontId="14" fillId="0" borderId="234" xfId="0" applyNumberFormat="1" applyFont="1" applyBorder="1" applyProtection="1">
      <protection locked="0"/>
    </xf>
    <xf numFmtId="42" fontId="14" fillId="0" borderId="393" xfId="0" applyNumberFormat="1" applyFont="1" applyBorder="1" applyAlignment="1" applyProtection="1">
      <alignment vertical="center"/>
      <protection locked="0"/>
    </xf>
    <xf numFmtId="42" fontId="14" fillId="0" borderId="394" xfId="0" applyNumberFormat="1" applyFont="1" applyBorder="1" applyProtection="1">
      <protection locked="0"/>
    </xf>
    <xf numFmtId="42" fontId="14" fillId="0" borderId="238" xfId="0" applyNumberFormat="1" applyFont="1" applyBorder="1" applyAlignment="1" applyProtection="1">
      <alignment vertical="center"/>
      <protection locked="0"/>
    </xf>
    <xf numFmtId="42" fontId="14" fillId="0" borderId="239" xfId="0" applyNumberFormat="1" applyFont="1" applyBorder="1" applyProtection="1">
      <protection locked="0"/>
    </xf>
    <xf numFmtId="42" fontId="14" fillId="8" borderId="12" xfId="0" applyNumberFormat="1" applyFont="1" applyFill="1" applyBorder="1" applyAlignment="1">
      <alignment vertical="center"/>
    </xf>
    <xf numFmtId="42" fontId="14" fillId="8" borderId="247" xfId="0" applyNumberFormat="1" applyFont="1" applyFill="1" applyBorder="1"/>
    <xf numFmtId="42" fontId="14" fillId="6" borderId="12" xfId="0" applyNumberFormat="1" applyFont="1" applyFill="1" applyBorder="1"/>
    <xf numFmtId="42" fontId="14" fillId="6" borderId="217" xfId="0" applyNumberFormat="1" applyFont="1" applyFill="1" applyBorder="1"/>
    <xf numFmtId="42" fontId="14" fillId="0" borderId="0" xfId="0" applyNumberFormat="1" applyFont="1" applyAlignment="1">
      <alignment horizontal="left"/>
    </xf>
    <xf numFmtId="42" fontId="18" fillId="6" borderId="145" xfId="0" applyNumberFormat="1" applyFont="1" applyFill="1" applyBorder="1"/>
    <xf numFmtId="42" fontId="14" fillId="0" borderId="393" xfId="0" applyNumberFormat="1" applyFont="1" applyBorder="1" applyProtection="1">
      <protection locked="0"/>
    </xf>
    <xf numFmtId="42" fontId="14" fillId="0" borderId="238" xfId="0" applyNumberFormat="1" applyFont="1" applyBorder="1" applyProtection="1">
      <protection locked="0"/>
    </xf>
    <xf numFmtId="42" fontId="14" fillId="8" borderId="12" xfId="0" applyNumberFormat="1" applyFont="1" applyFill="1" applyBorder="1"/>
    <xf numFmtId="42" fontId="14" fillId="6" borderId="156" xfId="0" applyNumberFormat="1" applyFont="1" applyFill="1" applyBorder="1"/>
    <xf numFmtId="42" fontId="14" fillId="6" borderId="152" xfId="0" applyNumberFormat="1" applyFont="1" applyFill="1" applyBorder="1"/>
    <xf numFmtId="42" fontId="18" fillId="0" borderId="0" xfId="0" applyNumberFormat="1" applyFont="1" applyAlignment="1">
      <alignment horizontal="right"/>
    </xf>
    <xf numFmtId="42" fontId="14" fillId="0" borderId="233" xfId="0" applyNumberFormat="1" applyFont="1" applyBorder="1" applyProtection="1">
      <protection locked="0"/>
    </xf>
    <xf numFmtId="42" fontId="18" fillId="6" borderId="156" xfId="0" applyNumberFormat="1" applyFont="1" applyFill="1" applyBorder="1"/>
    <xf numFmtId="42" fontId="18" fillId="6" borderId="147"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5" xfId="1" applyNumberFormat="1" applyFont="1" applyFill="1" applyBorder="1" applyAlignment="1" applyProtection="1">
      <alignment horizontal="left" wrapText="1"/>
      <protection locked="0"/>
    </xf>
    <xf numFmtId="42" fontId="14" fillId="28" borderId="180" xfId="0" applyNumberFormat="1" applyFont="1" applyFill="1" applyBorder="1" applyAlignment="1">
      <alignment horizontal="right"/>
    </xf>
    <xf numFmtId="42" fontId="14" fillId="28" borderId="181" xfId="0" applyNumberFormat="1" applyFont="1" applyFill="1" applyBorder="1" applyAlignment="1">
      <alignment horizontal="right"/>
    </xf>
    <xf numFmtId="42" fontId="14" fillId="28" borderId="469" xfId="0" applyNumberFormat="1" applyFont="1" applyFill="1" applyBorder="1" applyAlignment="1">
      <alignment horizontal="right"/>
    </xf>
    <xf numFmtId="42" fontId="14" fillId="28" borderId="182" xfId="0" applyNumberFormat="1" applyFont="1" applyFill="1" applyBorder="1" applyAlignment="1">
      <alignment horizontal="right"/>
    </xf>
    <xf numFmtId="0" fontId="22" fillId="0" borderId="530" xfId="0" applyFont="1" applyBorder="1"/>
    <xf numFmtId="0" fontId="22" fillId="0" borderId="533" xfId="0" applyFont="1" applyBorder="1"/>
    <xf numFmtId="9" fontId="14" fillId="0" borderId="90" xfId="0" applyNumberFormat="1" applyFont="1" applyBorder="1"/>
    <xf numFmtId="0" fontId="0" fillId="0" borderId="209" xfId="0" applyBorder="1"/>
    <xf numFmtId="0" fontId="0" fillId="0" borderId="191" xfId="0" applyBorder="1"/>
    <xf numFmtId="0" fontId="0" fillId="0" borderId="210" xfId="0" applyBorder="1"/>
    <xf numFmtId="14" fontId="3" fillId="0" borderId="453" xfId="0" applyNumberFormat="1" applyFont="1" applyBorder="1" applyAlignment="1">
      <alignment horizontal="center"/>
    </xf>
    <xf numFmtId="0" fontId="0" fillId="0" borderId="93" xfId="0" applyBorder="1"/>
    <xf numFmtId="0" fontId="0" fillId="0" borderId="3" xfId="0" applyBorder="1"/>
    <xf numFmtId="0" fontId="0" fillId="0" borderId="530" xfId="0" applyBorder="1"/>
    <xf numFmtId="0" fontId="13" fillId="0" borderId="0" xfId="0" applyFont="1" applyProtection="1">
      <protection locked="0"/>
    </xf>
    <xf numFmtId="0" fontId="15" fillId="16" borderId="521" xfId="0" applyFont="1" applyFill="1" applyBorder="1"/>
    <xf numFmtId="0" fontId="15" fillId="16" borderId="528" xfId="0" applyFont="1" applyFill="1" applyBorder="1" applyAlignment="1">
      <alignment horizontal="center" wrapText="1"/>
    </xf>
    <xf numFmtId="0" fontId="15" fillId="16" borderId="528" xfId="0" applyFont="1" applyFill="1" applyBorder="1"/>
    <xf numFmtId="0" fontId="15" fillId="16" borderId="529" xfId="0" applyFont="1" applyFill="1" applyBorder="1" applyAlignment="1">
      <alignment wrapText="1"/>
    </xf>
    <xf numFmtId="0" fontId="0" fillId="0" borderId="489" xfId="0" applyBorder="1"/>
    <xf numFmtId="0" fontId="50" fillId="7" borderId="223" xfId="0" applyFont="1" applyFill="1" applyBorder="1" applyAlignment="1" applyProtection="1">
      <alignment horizontal="center" vertical="center"/>
      <protection locked="0"/>
    </xf>
    <xf numFmtId="42" fontId="5" fillId="6" borderId="432" xfId="0" applyNumberFormat="1" applyFont="1" applyFill="1" applyBorder="1" applyAlignment="1" applyProtection="1">
      <alignment wrapText="1"/>
      <protection locked="0"/>
    </xf>
    <xf numFmtId="42" fontId="5" fillId="6" borderId="133" xfId="0" applyNumberFormat="1" applyFont="1" applyFill="1" applyBorder="1" applyAlignment="1" applyProtection="1">
      <alignment wrapText="1"/>
      <protection locked="0"/>
    </xf>
    <xf numFmtId="42" fontId="5" fillId="6" borderId="282" xfId="0" applyNumberFormat="1" applyFont="1" applyFill="1" applyBorder="1" applyAlignment="1" applyProtection="1">
      <alignment wrapText="1"/>
      <protection locked="0"/>
    </xf>
    <xf numFmtId="42" fontId="5" fillId="6" borderId="433" xfId="0" applyNumberFormat="1" applyFont="1" applyFill="1" applyBorder="1" applyAlignment="1" applyProtection="1">
      <alignment wrapText="1"/>
      <protection locked="0"/>
    </xf>
    <xf numFmtId="42" fontId="5" fillId="6" borderId="265" xfId="0" applyNumberFormat="1" applyFont="1" applyFill="1" applyBorder="1" applyAlignment="1" applyProtection="1">
      <alignment wrapText="1"/>
      <protection locked="0"/>
    </xf>
    <xf numFmtId="42" fontId="5" fillId="6" borderId="267" xfId="0" applyNumberFormat="1" applyFont="1" applyFill="1" applyBorder="1" applyAlignment="1" applyProtection="1">
      <alignment wrapText="1"/>
      <protection locked="0"/>
    </xf>
    <xf numFmtId="10" fontId="7" fillId="16" borderId="299" xfId="0" applyNumberFormat="1" applyFont="1" applyFill="1" applyBorder="1" applyAlignment="1" applyProtection="1">
      <alignment horizontal="center" vertical="center" wrapText="1"/>
      <protection locked="0"/>
    </xf>
    <xf numFmtId="42" fontId="7" fillId="0" borderId="300" xfId="0" applyNumberFormat="1" applyFont="1" applyBorder="1" applyProtection="1">
      <protection locked="0"/>
    </xf>
    <xf numFmtId="42" fontId="7" fillId="8" borderId="300" xfId="0" applyNumberFormat="1" applyFont="1" applyFill="1" applyBorder="1" applyProtection="1">
      <protection locked="0"/>
    </xf>
    <xf numFmtId="42" fontId="5" fillId="8" borderId="265" xfId="0" applyNumberFormat="1" applyFont="1" applyFill="1" applyBorder="1" applyAlignment="1" applyProtection="1">
      <alignment wrapText="1"/>
      <protection locked="0"/>
    </xf>
    <xf numFmtId="42" fontId="5" fillId="6" borderId="300" xfId="0" applyNumberFormat="1" applyFont="1" applyFill="1" applyBorder="1" applyAlignment="1" applyProtection="1">
      <alignment wrapText="1"/>
      <protection locked="0"/>
    </xf>
    <xf numFmtId="42" fontId="5" fillId="8" borderId="300" xfId="0" applyNumberFormat="1" applyFont="1" applyFill="1" applyBorder="1" applyAlignment="1" applyProtection="1">
      <alignment wrapText="1"/>
      <protection locked="0"/>
    </xf>
    <xf numFmtId="42" fontId="5" fillId="6" borderId="301" xfId="0" applyNumberFormat="1" applyFont="1" applyFill="1" applyBorder="1" applyAlignment="1" applyProtection="1">
      <alignment wrapText="1"/>
      <protection locked="0"/>
    </xf>
    <xf numFmtId="10" fontId="7" fillId="16" borderId="238"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6" xfId="0" applyBorder="1"/>
    <xf numFmtId="0" fontId="0" fillId="0" borderId="161" xfId="0" applyBorder="1"/>
    <xf numFmtId="0" fontId="39" fillId="0" borderId="161" xfId="0" applyFont="1" applyBorder="1"/>
    <xf numFmtId="42" fontId="58" fillId="6" borderId="519" xfId="0" applyNumberFormat="1" applyFont="1" applyFill="1" applyBorder="1" applyAlignment="1">
      <alignment vertical="center"/>
    </xf>
    <xf numFmtId="42" fontId="58" fillId="6" borderId="520" xfId="0" applyNumberFormat="1" applyFont="1" applyFill="1" applyBorder="1" applyAlignment="1">
      <alignment vertical="center"/>
    </xf>
    <xf numFmtId="0" fontId="0" fillId="0" borderId="507" xfId="0" applyBorder="1"/>
    <xf numFmtId="0" fontId="18" fillId="16" borderId="53" xfId="0" applyFont="1" applyFill="1" applyBorder="1"/>
    <xf numFmtId="0" fontId="14" fillId="0" borderId="19" xfId="0" applyFont="1" applyBorder="1"/>
    <xf numFmtId="167" fontId="50" fillId="7" borderId="363" xfId="0" applyNumberFormat="1" applyFont="1" applyFill="1" applyBorder="1" applyProtection="1">
      <protection locked="0"/>
    </xf>
    <xf numFmtId="1" fontId="7" fillId="0" borderId="532" xfId="0" applyNumberFormat="1" applyFont="1" applyBorder="1" applyProtection="1">
      <protection locked="0"/>
    </xf>
    <xf numFmtId="167" fontId="15" fillId="6" borderId="84" xfId="0" applyNumberFormat="1" applyFont="1" applyFill="1" applyBorder="1"/>
    <xf numFmtId="167" fontId="15" fillId="6" borderId="227" xfId="0" applyNumberFormat="1" applyFont="1" applyFill="1" applyBorder="1" applyAlignment="1">
      <alignment horizontal="right"/>
    </xf>
    <xf numFmtId="44" fontId="38" fillId="0" borderId="370" xfId="0" applyNumberFormat="1" applyFont="1" applyBorder="1" applyAlignment="1" applyProtection="1">
      <alignment horizontal="right" vertical="center"/>
      <protection locked="0"/>
    </xf>
    <xf numFmtId="44" fontId="38" fillId="0" borderId="425" xfId="0" applyNumberFormat="1" applyFont="1" applyBorder="1" applyAlignment="1" applyProtection="1">
      <alignment horizontal="right" vertical="center"/>
      <protection locked="0"/>
    </xf>
    <xf numFmtId="171" fontId="18" fillId="6" borderId="155" xfId="1" applyNumberFormat="1" applyFont="1" applyFill="1" applyBorder="1" applyProtection="1"/>
    <xf numFmtId="171" fontId="18" fillId="6" borderId="154" xfId="1" applyNumberFormat="1" applyFont="1" applyFill="1" applyBorder="1" applyProtection="1"/>
    <xf numFmtId="171" fontId="18" fillId="6" borderId="153" xfId="1" applyNumberFormat="1" applyFont="1" applyFill="1" applyBorder="1" applyProtection="1"/>
    <xf numFmtId="0" fontId="38" fillId="0" borderId="189" xfId="0" applyFont="1" applyBorder="1" applyAlignment="1">
      <alignment vertical="center"/>
    </xf>
    <xf numFmtId="0" fontId="0" fillId="0" borderId="190"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7" xfId="0" applyFont="1" applyFill="1" applyBorder="1" applyAlignment="1">
      <alignment horizontal="center" wrapText="1"/>
    </xf>
    <xf numFmtId="42" fontId="50" fillId="7" borderId="407" xfId="0" applyNumberFormat="1" applyFont="1" applyFill="1" applyBorder="1" applyProtection="1">
      <protection locked="0"/>
    </xf>
    <xf numFmtId="42" fontId="15" fillId="0" borderId="0" xfId="0" applyNumberFormat="1" applyFont="1" applyAlignment="1">
      <alignment vertical="center"/>
    </xf>
    <xf numFmtId="166" fontId="47" fillId="0" borderId="191" xfId="0" applyNumberFormat="1" applyFont="1" applyBorder="1" applyAlignment="1">
      <alignment vertical="top" wrapText="1"/>
    </xf>
    <xf numFmtId="0" fontId="14" fillId="0" borderId="240" xfId="0" applyFont="1" applyBorder="1" applyProtection="1">
      <protection locked="0"/>
    </xf>
    <xf numFmtId="0" fontId="18" fillId="16" borderId="142" xfId="0" applyFont="1" applyFill="1" applyBorder="1" applyAlignment="1">
      <alignment wrapText="1"/>
    </xf>
    <xf numFmtId="0" fontId="18" fillId="16" borderId="143" xfId="0" applyFont="1" applyFill="1" applyBorder="1" applyAlignment="1">
      <alignment wrapText="1"/>
    </xf>
    <xf numFmtId="0" fontId="14" fillId="8" borderId="248" xfId="0" applyFont="1" applyFill="1" applyBorder="1"/>
    <xf numFmtId="0" fontId="14" fillId="8" borderId="459" xfId="0" applyFont="1" applyFill="1" applyBorder="1"/>
    <xf numFmtId="44" fontId="21" fillId="0" borderId="534" xfId="0" applyNumberFormat="1" applyFont="1" applyBorder="1" applyAlignment="1" applyProtection="1">
      <alignment vertical="center"/>
      <protection locked="0"/>
    </xf>
    <xf numFmtId="44" fontId="21" fillId="0" borderId="246" xfId="0" applyNumberFormat="1" applyFont="1" applyBorder="1" applyAlignment="1" applyProtection="1">
      <alignment vertical="center"/>
      <protection locked="0"/>
    </xf>
    <xf numFmtId="44" fontId="21" fillId="0" borderId="363"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5" borderId="538" xfId="0" applyFont="1" applyFill="1" applyBorder="1"/>
    <xf numFmtId="5" fontId="14" fillId="5" borderId="82" xfId="0" applyNumberFormat="1" applyFont="1" applyFill="1" applyBorder="1" applyAlignment="1" applyProtection="1">
      <alignment vertical="center" wrapText="1"/>
      <protection locked="0"/>
    </xf>
    <xf numFmtId="5" fontId="14" fillId="5" borderId="541" xfId="0" applyNumberFormat="1" applyFont="1" applyFill="1" applyBorder="1" applyAlignment="1" applyProtection="1">
      <alignment vertical="center" wrapText="1"/>
      <protection locked="0"/>
    </xf>
    <xf numFmtId="0" fontId="23" fillId="15" borderId="542" xfId="0" applyFont="1" applyFill="1" applyBorder="1"/>
    <xf numFmtId="5" fontId="14" fillId="5" borderId="544" xfId="0" applyNumberFormat="1" applyFont="1" applyFill="1" applyBorder="1" applyAlignment="1" applyProtection="1">
      <alignment vertical="center" wrapText="1"/>
      <protection locked="0"/>
    </xf>
    <xf numFmtId="5" fontId="79" fillId="0" borderId="0" xfId="7" applyNumberFormat="1" applyFont="1" applyFill="1" applyProtection="1"/>
    <xf numFmtId="0" fontId="25" fillId="0" borderId="0" xfId="0" applyFont="1"/>
    <xf numFmtId="0" fontId="25" fillId="15" borderId="0" xfId="0" applyFont="1" applyFill="1"/>
    <xf numFmtId="0" fontId="0" fillId="0" borderId="94" xfId="0" applyBorder="1"/>
    <xf numFmtId="0" fontId="2" fillId="16" borderId="145" xfId="0" applyFont="1" applyFill="1" applyBorder="1" applyAlignment="1">
      <alignment horizontal="center"/>
    </xf>
    <xf numFmtId="0" fontId="0" fillId="15" borderId="0" xfId="0" applyFill="1"/>
    <xf numFmtId="0" fontId="0" fillId="0" borderId="91" xfId="0" applyBorder="1"/>
    <xf numFmtId="5" fontId="25" fillId="16" borderId="53" xfId="0" applyNumberFormat="1" applyFont="1" applyFill="1" applyBorder="1" applyAlignment="1">
      <alignment horizontal="center" vertical="center"/>
    </xf>
    <xf numFmtId="5" fontId="25" fillId="16" borderId="62" xfId="0" applyNumberFormat="1" applyFont="1" applyFill="1" applyBorder="1" applyAlignment="1">
      <alignment horizontal="center" vertical="center"/>
    </xf>
    <xf numFmtId="0" fontId="0" fillId="0" borderId="545" xfId="0" applyBorder="1"/>
    <xf numFmtId="42" fontId="21" fillId="0" borderId="539" xfId="0" applyNumberFormat="1" applyFont="1" applyBorder="1" applyAlignment="1">
      <alignment vertical="center"/>
    </xf>
    <xf numFmtId="6" fontId="50" fillId="0" borderId="223" xfId="0" applyNumberFormat="1" applyFont="1" applyBorder="1" applyAlignment="1" applyProtection="1">
      <alignment horizontal="center"/>
      <protection locked="0"/>
    </xf>
    <xf numFmtId="0" fontId="38" fillId="20" borderId="453" xfId="0" applyFont="1" applyFill="1" applyBorder="1"/>
    <xf numFmtId="5" fontId="8" fillId="7" borderId="115" xfId="0" applyNumberFormat="1" applyFont="1" applyFill="1" applyBorder="1" applyAlignment="1">
      <alignment horizontal="center" vertical="center" wrapText="1"/>
    </xf>
    <xf numFmtId="0" fontId="15" fillId="6" borderId="156" xfId="0" applyFont="1" applyFill="1" applyBorder="1" applyAlignment="1">
      <alignment horizontal="center"/>
    </xf>
    <xf numFmtId="0" fontId="15" fillId="6" borderId="144" xfId="0" applyFont="1" applyFill="1" applyBorder="1" applyAlignment="1">
      <alignment horizontal="center"/>
    </xf>
    <xf numFmtId="0" fontId="15" fillId="6" borderId="143" xfId="0" applyFont="1" applyFill="1" applyBorder="1"/>
    <xf numFmtId="0" fontId="6" fillId="16" borderId="531" xfId="0" applyFont="1" applyFill="1" applyBorder="1" applyAlignment="1">
      <alignment horizontal="center" vertical="center" wrapText="1"/>
    </xf>
    <xf numFmtId="0" fontId="62" fillId="0" borderId="2" xfId="0" applyFont="1" applyBorder="1" applyAlignment="1">
      <alignment wrapText="1"/>
    </xf>
    <xf numFmtId="5" fontId="14" fillId="0" borderId="393" xfId="0" applyNumberFormat="1" applyFont="1" applyBorder="1" applyProtection="1">
      <protection locked="0"/>
    </xf>
    <xf numFmtId="5" fontId="14" fillId="0" borderId="238" xfId="0" applyNumberFormat="1" applyFont="1" applyBorder="1" applyProtection="1">
      <protection locked="0"/>
    </xf>
    <xf numFmtId="44" fontId="15" fillId="0" borderId="0" xfId="1" applyFont="1" applyFill="1" applyBorder="1" applyAlignment="1" applyProtection="1">
      <alignment vertical="center"/>
    </xf>
    <xf numFmtId="172" fontId="21" fillId="12" borderId="125" xfId="0" applyNumberFormat="1" applyFont="1" applyFill="1" applyBorder="1" applyAlignment="1">
      <alignment vertical="center"/>
    </xf>
    <xf numFmtId="42" fontId="15" fillId="0" borderId="0" xfId="1" applyNumberFormat="1" applyFont="1" applyFill="1" applyBorder="1" applyAlignment="1" applyProtection="1">
      <alignment vertical="center"/>
    </xf>
    <xf numFmtId="167" fontId="0" fillId="0" borderId="0" xfId="0" applyNumberFormat="1"/>
    <xf numFmtId="42" fontId="15" fillId="0" borderId="538" xfId="0" applyNumberFormat="1" applyFont="1" applyBorder="1" applyAlignment="1">
      <alignment vertical="center"/>
    </xf>
    <xf numFmtId="42" fontId="15" fillId="0" borderId="90" xfId="0" applyNumberFormat="1" applyFont="1" applyBorder="1" applyAlignment="1">
      <alignment vertical="center"/>
    </xf>
    <xf numFmtId="42" fontId="15" fillId="0" borderId="191"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8" xfId="0" applyNumberFormat="1" applyFont="1" applyBorder="1" applyProtection="1">
      <protection locked="0"/>
    </xf>
    <xf numFmtId="14" fontId="14" fillId="0" borderId="470" xfId="0" applyNumberFormat="1" applyFont="1" applyBorder="1" applyProtection="1">
      <protection locked="0"/>
    </xf>
    <xf numFmtId="14" fontId="14" fillId="0" borderId="378" xfId="0" applyNumberFormat="1" applyFont="1" applyBorder="1" applyProtection="1">
      <protection locked="0"/>
    </xf>
    <xf numFmtId="14" fontId="14" fillId="0" borderId="426" xfId="0" applyNumberFormat="1" applyFont="1" applyBorder="1" applyProtection="1">
      <protection locked="0"/>
    </xf>
    <xf numFmtId="14" fontId="14" fillId="0" borderId="275" xfId="0" applyNumberFormat="1" applyFont="1" applyBorder="1" applyProtection="1">
      <protection locked="0"/>
    </xf>
    <xf numFmtId="14" fontId="14" fillId="0" borderId="427" xfId="0" applyNumberFormat="1" applyFont="1" applyBorder="1" applyProtection="1">
      <protection locked="0"/>
    </xf>
    <xf numFmtId="0" fontId="45" fillId="0" borderId="0" xfId="0" applyFont="1"/>
    <xf numFmtId="0" fontId="0" fillId="0" borderId="0" xfId="0" applyAlignment="1" applyProtection="1">
      <alignment horizontal="left" vertical="top" wrapText="1"/>
      <protection locked="0"/>
    </xf>
    <xf numFmtId="166" fontId="80" fillId="34" borderId="223" xfId="0" applyNumberFormat="1" applyFont="1" applyFill="1" applyBorder="1" applyAlignment="1">
      <alignment vertical="center"/>
    </xf>
    <xf numFmtId="166" fontId="80" fillId="0" borderId="6" xfId="0" applyNumberFormat="1" applyFont="1" applyBorder="1" applyAlignment="1">
      <alignment vertical="center"/>
    </xf>
    <xf numFmtId="166" fontId="80" fillId="0" borderId="0" xfId="0" applyNumberFormat="1" applyFont="1" applyAlignment="1">
      <alignment vertical="center"/>
    </xf>
    <xf numFmtId="0" fontId="37" fillId="36" borderId="546" xfId="0" applyFont="1" applyFill="1" applyBorder="1" applyAlignment="1">
      <alignment horizontal="center" vertical="center"/>
    </xf>
    <xf numFmtId="4" fontId="81" fillId="36" borderId="546" xfId="0" applyNumberFormat="1" applyFont="1" applyFill="1" applyBorder="1" applyAlignment="1">
      <alignment horizontal="center" vertical="center" wrapText="1"/>
    </xf>
    <xf numFmtId="4" fontId="81" fillId="0" borderId="0" xfId="0" applyNumberFormat="1" applyFont="1" applyAlignment="1">
      <alignment horizontal="center" vertical="center" wrapText="1"/>
    </xf>
    <xf numFmtId="0" fontId="37" fillId="36" borderId="4" xfId="0" applyFont="1" applyFill="1" applyBorder="1" applyAlignment="1">
      <alignment horizontal="center" vertical="center"/>
    </xf>
    <xf numFmtId="0" fontId="22" fillId="0" borderId="547" xfId="0" applyFont="1" applyBorder="1" applyAlignment="1">
      <alignment horizontal="left" vertical="center"/>
    </xf>
    <xf numFmtId="166" fontId="75" fillId="8" borderId="547" xfId="0" applyNumberFormat="1" applyFont="1" applyFill="1" applyBorder="1" applyAlignment="1" applyProtection="1">
      <alignment horizontal="right" vertical="center" wrapText="1"/>
      <protection locked="0"/>
    </xf>
    <xf numFmtId="166" fontId="75" fillId="0" borderId="547" xfId="1" applyNumberFormat="1" applyFont="1" applyBorder="1" applyAlignment="1" applyProtection="1">
      <alignment horizontal="right" vertical="center" wrapText="1"/>
      <protection locked="0"/>
    </xf>
    <xf numFmtId="166" fontId="75" fillId="0" borderId="0" xfId="1" applyNumberFormat="1" applyFont="1" applyBorder="1" applyAlignment="1" applyProtection="1">
      <alignment horizontal="right" vertical="center" wrapText="1"/>
      <protection locked="0"/>
    </xf>
    <xf numFmtId="0" fontId="82" fillId="0" borderId="223" xfId="0" applyFont="1" applyBorder="1" applyAlignment="1">
      <alignment horizontal="left" vertical="center"/>
    </xf>
    <xf numFmtId="166" fontId="82" fillId="0" borderId="223" xfId="0" applyNumberFormat="1" applyFont="1" applyBorder="1" applyAlignment="1" applyProtection="1">
      <alignment horizontal="right" vertical="center"/>
      <protection locked="0"/>
    </xf>
    <xf numFmtId="0" fontId="22" fillId="0" borderId="547" xfId="0" applyFont="1" applyBorder="1" applyAlignment="1">
      <alignment horizontal="left" vertical="center" wrapText="1"/>
    </xf>
    <xf numFmtId="166" fontId="75" fillId="0" borderId="547" xfId="0" applyNumberFormat="1" applyFont="1" applyBorder="1" applyAlignment="1" applyProtection="1">
      <alignment horizontal="right" vertical="center" wrapText="1"/>
      <protection locked="0"/>
    </xf>
    <xf numFmtId="0" fontId="22" fillId="0" borderId="223" xfId="0" applyFont="1" applyBorder="1" applyAlignment="1">
      <alignment horizontal="left" vertical="center"/>
    </xf>
    <xf numFmtId="0" fontId="82" fillId="0" borderId="547" xfId="0" applyFont="1" applyBorder="1" applyAlignment="1">
      <alignment horizontal="left" vertical="center" wrapText="1"/>
    </xf>
    <xf numFmtId="166" fontId="82" fillId="0" borderId="547" xfId="0" applyNumberFormat="1" applyFont="1" applyBorder="1" applyAlignment="1" applyProtection="1">
      <alignment horizontal="right" vertical="center" wrapText="1"/>
      <protection locked="0"/>
    </xf>
    <xf numFmtId="166" fontId="82" fillId="0" borderId="547" xfId="1" applyNumberFormat="1" applyFont="1" applyBorder="1" applyAlignment="1" applyProtection="1">
      <alignment horizontal="right" vertical="center" wrapText="1"/>
      <protection locked="0"/>
    </xf>
    <xf numFmtId="166" fontId="82" fillId="0" borderId="0" xfId="1" applyNumberFormat="1" applyFont="1" applyBorder="1" applyAlignment="1" applyProtection="1">
      <alignment horizontal="right" vertical="center" wrapText="1"/>
      <protection locked="0"/>
    </xf>
    <xf numFmtId="166" fontId="82" fillId="0" borderId="0" xfId="0" applyNumberFormat="1" applyFont="1" applyAlignment="1" applyProtection="1">
      <alignment horizontal="right" vertical="center" wrapText="1"/>
      <protection locked="0"/>
    </xf>
    <xf numFmtId="0" fontId="82" fillId="0" borderId="223" xfId="0" applyFont="1" applyBorder="1" applyAlignment="1">
      <alignment horizontal="left" vertical="center" wrapText="1"/>
    </xf>
    <xf numFmtId="0" fontId="81" fillId="0" borderId="547" xfId="0" applyFont="1" applyBorder="1" applyAlignment="1">
      <alignment horizontal="left" vertical="center"/>
    </xf>
    <xf numFmtId="166" fontId="81" fillId="0" borderId="547" xfId="0" applyNumberFormat="1" applyFont="1" applyBorder="1" applyAlignment="1">
      <alignment horizontal="right" vertical="center"/>
    </xf>
    <xf numFmtId="166" fontId="81" fillId="0" borderId="0" xfId="0" applyNumberFormat="1" applyFont="1" applyAlignment="1">
      <alignment horizontal="right" vertical="center"/>
    </xf>
    <xf numFmtId="0" fontId="81" fillId="0" borderId="223" xfId="0" applyFont="1" applyBorder="1" applyAlignment="1">
      <alignment horizontal="left" vertical="center"/>
    </xf>
    <xf numFmtId="166" fontId="81" fillId="0" borderId="223" xfId="0" applyNumberFormat="1" applyFont="1" applyBorder="1" applyAlignment="1">
      <alignment horizontal="right"/>
    </xf>
    <xf numFmtId="0" fontId="0" fillId="0" borderId="0" xfId="0" applyAlignment="1">
      <alignment vertical="top" wrapText="1"/>
    </xf>
    <xf numFmtId="0" fontId="75" fillId="0" borderId="0" xfId="0" applyFont="1" applyAlignment="1">
      <alignment horizontal="left" vertical="center" wrapText="1"/>
    </xf>
    <xf numFmtId="0" fontId="82" fillId="0" borderId="75" xfId="0" applyFont="1" applyBorder="1" applyAlignment="1" applyProtection="1">
      <alignment horizontal="left" vertical="top" wrapText="1"/>
      <protection locked="0"/>
    </xf>
    <xf numFmtId="0" fontId="82" fillId="0" borderId="75" xfId="0" applyFont="1" applyBorder="1" applyAlignment="1" applyProtection="1">
      <alignment horizontal="right" vertical="top" wrapText="1"/>
      <protection locked="0"/>
    </xf>
    <xf numFmtId="0" fontId="0" fillId="0" borderId="22" xfId="0" applyBorder="1" applyAlignment="1">
      <alignment vertical="top" wrapText="1"/>
    </xf>
    <xf numFmtId="0" fontId="75" fillId="0" borderId="22" xfId="0" applyFont="1" applyBorder="1" applyAlignment="1">
      <alignment horizontal="left" vertical="center" wrapText="1"/>
    </xf>
    <xf numFmtId="0" fontId="82" fillId="0" borderId="223" xfId="0" applyFont="1" applyBorder="1" applyAlignment="1" applyProtection="1">
      <alignment horizontal="left" vertical="top" wrapText="1"/>
      <protection locked="0"/>
    </xf>
    <xf numFmtId="0" fontId="82" fillId="0" borderId="223" xfId="0" applyFont="1" applyBorder="1" applyAlignment="1" applyProtection="1">
      <alignment horizontal="right" vertical="top" wrapText="1"/>
      <protection locked="0"/>
    </xf>
    <xf numFmtId="0" fontId="75" fillId="0" borderId="0" xfId="0" applyFont="1" applyAlignment="1" applyProtection="1">
      <alignment horizontal="left" vertical="top" wrapText="1"/>
      <protection locked="0"/>
    </xf>
    <xf numFmtId="166" fontId="75" fillId="0" borderId="0" xfId="0" applyNumberFormat="1" applyFont="1" applyAlignment="1" applyProtection="1">
      <alignment horizontal="right" vertical="center" wrapText="1"/>
      <protection locked="0"/>
    </xf>
    <xf numFmtId="0" fontId="83" fillId="0" borderId="0" xfId="0" applyFont="1" applyAlignment="1">
      <alignment horizontal="left" vertical="center" wrapText="1"/>
    </xf>
    <xf numFmtId="166" fontId="0" fillId="0" borderId="0" xfId="0" applyNumberFormat="1" applyAlignment="1">
      <alignment horizontal="right" vertical="center" wrapText="1"/>
    </xf>
    <xf numFmtId="0" fontId="83" fillId="0" borderId="0" xfId="0" applyFont="1" applyAlignment="1">
      <alignment horizontal="left" vertical="center"/>
    </xf>
    <xf numFmtId="166" fontId="83" fillId="0" borderId="0" xfId="0" applyNumberFormat="1" applyFont="1" applyAlignment="1">
      <alignment horizontal="right" vertical="center"/>
    </xf>
    <xf numFmtId="0" fontId="75" fillId="0" borderId="0" xfId="0" applyFont="1" applyAlignment="1">
      <alignment horizontal="left" vertical="center"/>
    </xf>
    <xf numFmtId="4" fontId="75" fillId="0" borderId="0" xfId="0" applyNumberFormat="1" applyFont="1" applyAlignment="1">
      <alignment horizontal="right" vertical="center"/>
    </xf>
    <xf numFmtId="0" fontId="0" fillId="0" borderId="0" xfId="0" applyAlignment="1">
      <alignment vertical="center"/>
    </xf>
    <xf numFmtId="0" fontId="0" fillId="0" borderId="0" xfId="0" applyAlignment="1">
      <alignment horizontal="left" vertical="center"/>
    </xf>
    <xf numFmtId="4" fontId="83" fillId="0" borderId="0" xfId="0" applyNumberFormat="1" applyFont="1" applyAlignment="1">
      <alignment horizontal="right" vertical="center"/>
    </xf>
    <xf numFmtId="4" fontId="0" fillId="0" borderId="0" xfId="0" applyNumberFormat="1" applyAlignment="1">
      <alignment horizontal="right" vertical="center"/>
    </xf>
    <xf numFmtId="0" fontId="22" fillId="0" borderId="0" xfId="0" applyFont="1" applyAlignment="1">
      <alignment horizontal="left" vertical="top"/>
    </xf>
    <xf numFmtId="0" fontId="22" fillId="0" borderId="0" xfId="0" applyFont="1" applyAlignment="1">
      <alignment vertical="center"/>
    </xf>
    <xf numFmtId="0" fontId="0" fillId="0" borderId="440" xfId="0" applyBorder="1" applyAlignment="1">
      <alignment vertical="top"/>
    </xf>
    <xf numFmtId="0" fontId="0" fillId="0" borderId="441" xfId="0" applyBorder="1" applyAlignment="1">
      <alignment vertical="top"/>
    </xf>
    <xf numFmtId="0" fontId="0" fillId="0" borderId="74" xfId="0" applyBorder="1" applyAlignment="1">
      <alignment vertical="top" wrapText="1"/>
    </xf>
    <xf numFmtId="0" fontId="0" fillId="0" borderId="191" xfId="0" applyBorder="1" applyAlignment="1">
      <alignment vertical="top"/>
    </xf>
    <xf numFmtId="0" fontId="0" fillId="0" borderId="74" xfId="0" applyBorder="1" applyAlignment="1">
      <alignment vertical="top"/>
    </xf>
    <xf numFmtId="0" fontId="0" fillId="0" borderId="423" xfId="0" applyBorder="1" applyAlignment="1">
      <alignment vertical="top"/>
    </xf>
    <xf numFmtId="0" fontId="14" fillId="0" borderId="6" xfId="0"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4" fillId="0" borderId="6" xfId="0" applyFont="1" applyBorder="1" applyProtection="1">
      <protection locked="0"/>
    </xf>
    <xf numFmtId="0" fontId="19" fillId="16"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quotePrefix="1" applyFont="1" applyBorder="1" applyAlignment="1" applyProtection="1">
      <alignment horizontal="left"/>
      <protection locked="0"/>
    </xf>
    <xf numFmtId="0" fontId="39" fillId="0" borderId="265" xfId="0" applyFont="1" applyBorder="1" applyAlignment="1" applyProtection="1">
      <alignment wrapText="1"/>
      <protection locked="0"/>
    </xf>
    <xf numFmtId="0" fontId="39" fillId="0" borderId="241" xfId="0" applyFont="1" applyBorder="1" applyAlignment="1" applyProtection="1">
      <alignment wrapText="1"/>
      <protection locked="0"/>
    </xf>
    <xf numFmtId="0" fontId="18" fillId="16" borderId="158" xfId="0" applyFont="1" applyFill="1" applyBorder="1" applyAlignment="1">
      <alignment horizontal="left" vertical="center" wrapText="1"/>
    </xf>
    <xf numFmtId="0" fontId="18" fillId="16" borderId="214" xfId="0" applyFont="1" applyFill="1" applyBorder="1" applyAlignment="1">
      <alignment horizontal="left" vertical="center" wrapText="1"/>
    </xf>
    <xf numFmtId="0" fontId="39" fillId="0" borderId="287" xfId="0" applyFont="1" applyBorder="1" applyAlignment="1" applyProtection="1">
      <alignment wrapText="1"/>
      <protection locked="0"/>
    </xf>
    <xf numFmtId="0" fontId="39" fillId="0" borderId="477" xfId="0" applyFont="1" applyBorder="1" applyAlignment="1" applyProtection="1">
      <alignment wrapText="1"/>
      <protection locked="0"/>
    </xf>
    <xf numFmtId="0" fontId="39" fillId="0" borderId="282" xfId="0" applyFont="1" applyBorder="1" applyAlignment="1" applyProtection="1">
      <alignment wrapText="1"/>
      <protection locked="0"/>
    </xf>
    <xf numFmtId="0" fontId="39" fillId="0" borderId="245" xfId="0" applyFont="1" applyBorder="1" applyAlignment="1" applyProtection="1">
      <alignment wrapText="1"/>
      <protection locked="0"/>
    </xf>
    <xf numFmtId="0" fontId="47" fillId="0" borderId="0" xfId="0" applyFont="1" applyAlignment="1">
      <alignment horizontal="center" wrapText="1"/>
    </xf>
    <xf numFmtId="0" fontId="47" fillId="0" borderId="530" xfId="0" applyFont="1" applyBorder="1" applyAlignment="1">
      <alignment horizontal="center" wrapText="1"/>
    </xf>
    <xf numFmtId="0" fontId="3" fillId="6" borderId="378" xfId="0" applyFont="1" applyFill="1" applyBorder="1" applyAlignment="1">
      <alignment horizontal="center"/>
    </xf>
    <xf numFmtId="0" fontId="3" fillId="6" borderId="242" xfId="0" applyFont="1" applyFill="1" applyBorder="1" applyAlignment="1">
      <alignment horizontal="center"/>
    </xf>
    <xf numFmtId="0" fontId="1" fillId="6" borderId="378" xfId="0" applyFont="1" applyFill="1" applyBorder="1" applyAlignment="1">
      <alignment horizontal="center"/>
    </xf>
    <xf numFmtId="0" fontId="1" fillId="6" borderId="242" xfId="0" applyFont="1" applyFill="1" applyBorder="1" applyAlignment="1">
      <alignment horizontal="center"/>
    </xf>
    <xf numFmtId="0" fontId="47" fillId="0" borderId="191" xfId="0" applyFont="1" applyBorder="1" applyAlignment="1">
      <alignment horizontal="center" vertical="center" wrapText="1"/>
    </xf>
    <xf numFmtId="0" fontId="47" fillId="0" borderId="530" xfId="0" applyFont="1" applyBorder="1" applyAlignment="1">
      <alignment horizontal="center" vertical="center" wrapText="1"/>
    </xf>
    <xf numFmtId="0" fontId="1" fillId="6" borderId="499" xfId="0" applyFont="1" applyFill="1" applyBorder="1" applyAlignment="1">
      <alignment horizontal="center"/>
    </xf>
    <xf numFmtId="0" fontId="1" fillId="6" borderId="500" xfId="0" applyFont="1" applyFill="1" applyBorder="1" applyAlignment="1">
      <alignment horizontal="center"/>
    </xf>
    <xf numFmtId="0" fontId="38" fillId="0" borderId="378" xfId="0" applyFont="1" applyBorder="1" applyProtection="1">
      <protection locked="0"/>
    </xf>
    <xf numFmtId="0" fontId="38" fillId="0" borderId="241" xfId="0" applyFont="1" applyBorder="1" applyProtection="1">
      <protection locked="0"/>
    </xf>
    <xf numFmtId="0" fontId="38" fillId="0" borderId="377" xfId="0" applyFont="1" applyBorder="1" applyProtection="1">
      <protection locked="0"/>
    </xf>
    <xf numFmtId="0" fontId="38" fillId="0" borderId="378" xfId="0" applyFont="1" applyBorder="1" applyAlignment="1" applyProtection="1">
      <alignment horizontal="center"/>
      <protection locked="0"/>
    </xf>
    <xf numFmtId="0" fontId="38" fillId="0" borderId="241" xfId="0" applyFont="1" applyBorder="1" applyAlignment="1" applyProtection="1">
      <alignment horizontal="center"/>
      <protection locked="0"/>
    </xf>
    <xf numFmtId="0" fontId="18" fillId="16" borderId="491" xfId="0" applyFont="1" applyFill="1" applyBorder="1" applyAlignment="1">
      <alignment horizontal="left" vertical="center"/>
    </xf>
    <xf numFmtId="0" fontId="18" fillId="16" borderId="214" xfId="0" applyFont="1" applyFill="1" applyBorder="1" applyAlignment="1">
      <alignment horizontal="left" vertical="center"/>
    </xf>
    <xf numFmtId="0" fontId="18" fillId="16" borderId="492" xfId="0" applyFont="1" applyFill="1" applyBorder="1" applyAlignment="1">
      <alignment horizontal="left" vertical="center"/>
    </xf>
    <xf numFmtId="0" fontId="38" fillId="0" borderId="428" xfId="0" applyFont="1" applyBorder="1" applyProtection="1">
      <protection locked="0"/>
    </xf>
    <xf numFmtId="0" fontId="38" fillId="0" borderId="477" xfId="0" applyFont="1" applyBorder="1" applyProtection="1">
      <protection locked="0"/>
    </xf>
    <xf numFmtId="0" fontId="38" fillId="0" borderId="490" xfId="0" applyFont="1" applyBorder="1" applyProtection="1">
      <protection locked="0"/>
    </xf>
    <xf numFmtId="0" fontId="39" fillId="0" borderId="378" xfId="0" applyFont="1" applyBorder="1" applyAlignment="1" applyProtection="1">
      <alignment horizontal="center"/>
      <protection locked="0"/>
    </xf>
    <xf numFmtId="0" fontId="39" fillId="0" borderId="241" xfId="0" applyFont="1" applyBorder="1" applyAlignment="1" applyProtection="1">
      <alignment horizontal="center"/>
      <protection locked="0"/>
    </xf>
    <xf numFmtId="0" fontId="5" fillId="6" borderId="27" xfId="0" applyFont="1" applyFill="1" applyBorder="1" applyAlignment="1">
      <alignment horizontal="center"/>
    </xf>
    <xf numFmtId="0" fontId="5" fillId="6" borderId="498" xfId="0" applyFont="1" applyFill="1" applyBorder="1" applyAlignment="1">
      <alignment horizontal="center"/>
    </xf>
    <xf numFmtId="0" fontId="15" fillId="6" borderId="459" xfId="0" applyFont="1" applyFill="1" applyBorder="1"/>
    <xf numFmtId="0" fontId="39" fillId="0" borderId="426" xfId="0" applyFont="1" applyBorder="1" applyAlignment="1" applyProtection="1">
      <alignment horizontal="center"/>
      <protection locked="0"/>
    </xf>
    <xf numFmtId="0" fontId="39" fillId="0" borderId="245" xfId="0" applyFont="1" applyBorder="1" applyAlignment="1" applyProtection="1">
      <alignment horizontal="center"/>
      <protection locked="0"/>
    </xf>
    <xf numFmtId="9" fontId="18" fillId="16" borderId="491" xfId="0" applyNumberFormat="1" applyFont="1" applyFill="1" applyBorder="1" applyAlignment="1">
      <alignment horizontal="center" vertical="center" wrapText="1"/>
    </xf>
    <xf numFmtId="9" fontId="18" fillId="16" borderId="128" xfId="0" applyNumberFormat="1" applyFont="1" applyFill="1" applyBorder="1" applyAlignment="1">
      <alignment horizontal="center" vertical="center" wrapText="1"/>
    </xf>
    <xf numFmtId="0" fontId="3" fillId="6" borderId="428" xfId="0" applyFont="1" applyFill="1" applyBorder="1" applyAlignment="1">
      <alignment horizontal="center"/>
    </xf>
    <xf numFmtId="0" fontId="3" fillId="6" borderId="478" xfId="0" applyFont="1" applyFill="1" applyBorder="1" applyAlignment="1">
      <alignment horizontal="center"/>
    </xf>
    <xf numFmtId="0" fontId="38" fillId="0" borderId="426" xfId="0" applyFont="1" applyBorder="1" applyProtection="1">
      <protection locked="0"/>
    </xf>
    <xf numFmtId="0" fontId="38" fillId="0" borderId="245" xfId="0" applyFont="1" applyBorder="1" applyProtection="1">
      <protection locked="0"/>
    </xf>
    <xf numFmtId="0" fontId="38" fillId="0" borderId="429" xfId="0" applyFont="1" applyBorder="1" applyProtection="1">
      <protection locked="0"/>
    </xf>
    <xf numFmtId="9" fontId="18" fillId="16" borderId="491" xfId="0" applyNumberFormat="1" applyFont="1" applyFill="1" applyBorder="1" applyAlignment="1">
      <alignment horizontal="left" vertical="center" wrapText="1"/>
    </xf>
    <xf numFmtId="9" fontId="18" fillId="16" borderId="214" xfId="0" applyNumberFormat="1" applyFont="1" applyFill="1" applyBorder="1" applyAlignment="1">
      <alignment horizontal="left" vertical="center" wrapText="1"/>
    </xf>
    <xf numFmtId="0" fontId="38" fillId="0" borderId="428" xfId="0" applyFont="1" applyBorder="1" applyAlignment="1" applyProtection="1">
      <alignment horizontal="left"/>
      <protection locked="0"/>
    </xf>
    <xf numFmtId="0" fontId="38" fillId="0" borderId="477" xfId="0" applyFont="1" applyBorder="1" applyAlignment="1" applyProtection="1">
      <alignment horizontal="left"/>
      <protection locked="0"/>
    </xf>
    <xf numFmtId="0" fontId="37" fillId="6" borderId="212"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7" borderId="212" xfId="0" applyFont="1" applyFill="1" applyBorder="1" applyAlignment="1">
      <alignment horizontal="center" vertical="center"/>
    </xf>
    <xf numFmtId="0" fontId="22" fillId="27" borderId="76" xfId="0" applyFont="1" applyFill="1" applyBorder="1" applyAlignment="1">
      <alignment horizontal="center" vertical="center"/>
    </xf>
    <xf numFmtId="0" fontId="37" fillId="16" borderId="212"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15" fillId="0" borderId="0" xfId="0" applyFont="1" applyAlignment="1">
      <alignment horizontal="left" wrapText="1"/>
    </xf>
    <xf numFmtId="0" fontId="19" fillId="16" borderId="0" xfId="0" applyFont="1" applyFill="1" applyAlignment="1">
      <alignment vertical="center"/>
    </xf>
    <xf numFmtId="0" fontId="2" fillId="13" borderId="139" xfId="0" applyFont="1" applyFill="1" applyBorder="1" applyAlignment="1">
      <alignment horizontal="center"/>
    </xf>
    <xf numFmtId="0" fontId="2" fillId="13" borderId="8" xfId="0" applyFont="1" applyFill="1" applyBorder="1" applyAlignment="1">
      <alignment horizontal="center"/>
    </xf>
    <xf numFmtId="0" fontId="15" fillId="6" borderId="218" xfId="0" applyFont="1" applyFill="1" applyBorder="1"/>
    <xf numFmtId="0" fontId="2" fillId="7" borderId="156" xfId="0" applyFont="1" applyFill="1" applyBorder="1"/>
    <xf numFmtId="0" fontId="2" fillId="7" borderId="423" xfId="0" applyFont="1" applyFill="1" applyBorder="1"/>
    <xf numFmtId="0" fontId="2" fillId="7" borderId="430" xfId="0" applyFont="1" applyFill="1" applyBorder="1"/>
    <xf numFmtId="0" fontId="37" fillId="16" borderId="216" xfId="0" applyFont="1" applyFill="1" applyBorder="1" applyAlignment="1">
      <alignment horizontal="center" vertical="center" wrapText="1"/>
    </xf>
    <xf numFmtId="0" fontId="37" fillId="16" borderId="22" xfId="0" applyFont="1" applyFill="1" applyBorder="1" applyAlignment="1">
      <alignment horizontal="center" vertical="center" wrapText="1"/>
    </xf>
    <xf numFmtId="0" fontId="37" fillId="16" borderId="213"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6" borderId="210" xfId="0" applyFont="1" applyFill="1" applyBorder="1" applyAlignment="1">
      <alignment horizontal="center" vertical="center" wrapText="1"/>
    </xf>
    <xf numFmtId="0" fontId="37" fillId="6" borderId="219" xfId="0" applyFont="1" applyFill="1" applyBorder="1" applyAlignment="1">
      <alignment horizontal="center" vertical="center" wrapText="1"/>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6"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42" fontId="15" fillId="0" borderId="191" xfId="0" applyNumberFormat="1" applyFont="1" applyBorder="1" applyAlignment="1">
      <alignment horizontal="center" vertical="center" wrapText="1"/>
    </xf>
    <xf numFmtId="0" fontId="25" fillId="10" borderId="535"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6" xfId="0" applyFont="1" applyFill="1" applyBorder="1" applyAlignment="1">
      <alignment horizontal="center" vertical="center" wrapText="1"/>
    </xf>
    <xf numFmtId="0" fontId="26" fillId="7" borderId="537" xfId="0" applyFont="1" applyFill="1" applyBorder="1" applyAlignment="1">
      <alignment horizontal="center"/>
    </xf>
    <xf numFmtId="0" fontId="26" fillId="7" borderId="538" xfId="0" applyFont="1" applyFill="1" applyBorder="1" applyAlignment="1">
      <alignment horizontal="center"/>
    </xf>
    <xf numFmtId="0" fontId="26" fillId="13" borderId="538" xfId="0" applyFont="1" applyFill="1" applyBorder="1" applyAlignment="1">
      <alignment horizontal="center"/>
    </xf>
    <xf numFmtId="0" fontId="26" fillId="13" borderId="539" xfId="0" applyFont="1" applyFill="1" applyBorder="1" applyAlignment="1">
      <alignment horizontal="center"/>
    </xf>
    <xf numFmtId="5" fontId="25" fillId="7" borderId="77" xfId="0" applyNumberFormat="1" applyFont="1" applyFill="1" applyBorder="1" applyAlignment="1">
      <alignment horizontal="center" vertical="center" wrapText="1"/>
    </xf>
    <xf numFmtId="5" fontId="25" fillId="7" borderId="540" xfId="0" applyNumberFormat="1" applyFont="1" applyFill="1" applyBorder="1" applyAlignment="1">
      <alignment horizontal="center" vertical="center" wrapText="1"/>
    </xf>
    <xf numFmtId="5" fontId="25" fillId="13" borderId="26" xfId="0" applyNumberFormat="1" applyFont="1" applyFill="1" applyBorder="1" applyAlignment="1">
      <alignment horizontal="center" vertical="center" wrapText="1"/>
    </xf>
    <xf numFmtId="5" fontId="25" fillId="13" borderId="543" xfId="0" applyNumberFormat="1"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5" fillId="7" borderId="130" xfId="0" applyFont="1" applyFill="1" applyBorder="1" applyAlignment="1">
      <alignment horizontal="center"/>
    </xf>
    <xf numFmtId="0" fontId="5" fillId="7" borderId="214" xfId="0" applyFont="1" applyFill="1" applyBorder="1" applyAlignment="1">
      <alignment horizontal="center"/>
    </xf>
    <xf numFmtId="0" fontId="5" fillId="7" borderId="128" xfId="0" applyFont="1" applyFill="1" applyBorder="1" applyAlignment="1">
      <alignment horizontal="center"/>
    </xf>
    <xf numFmtId="5" fontId="8" fillId="16" borderId="57" xfId="0" applyNumberFormat="1" applyFont="1" applyFill="1" applyBorder="1" applyAlignment="1">
      <alignment horizontal="center" vertical="center" wrapText="1"/>
    </xf>
    <xf numFmtId="5" fontId="8" fillId="16" borderId="56" xfId="0" applyNumberFormat="1" applyFont="1" applyFill="1" applyBorder="1" applyAlignment="1">
      <alignment horizontal="center" vertical="center" wrapText="1"/>
    </xf>
    <xf numFmtId="44" fontId="21" fillId="0" borderId="399" xfId="0" applyNumberFormat="1" applyFont="1" applyBorder="1" applyAlignment="1" applyProtection="1">
      <alignment vertical="center"/>
      <protection locked="0"/>
    </xf>
    <xf numFmtId="44" fontId="21" fillId="0" borderId="237" xfId="0" applyNumberFormat="1" applyFont="1" applyBorder="1" applyAlignment="1" applyProtection="1">
      <alignment vertical="center"/>
      <protection locked="0"/>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44" fontId="21" fillId="0" borderId="403" xfId="0" applyNumberFormat="1" applyFont="1" applyBorder="1" applyAlignment="1" applyProtection="1">
      <alignment vertical="center"/>
      <protection locked="0"/>
    </xf>
    <xf numFmtId="44" fontId="21" fillId="0" borderId="343" xfId="0" applyNumberFormat="1" applyFont="1" applyBorder="1" applyAlignment="1" applyProtection="1">
      <alignment vertical="center"/>
      <protection locked="0"/>
    </xf>
    <xf numFmtId="9" fontId="21" fillId="0" borderId="378" xfId="0" applyNumberFormat="1" applyFont="1" applyBorder="1" applyAlignment="1" applyProtection="1">
      <alignment vertical="center"/>
      <protection locked="0"/>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6" borderId="53" xfId="0" applyFont="1" applyFill="1" applyBorder="1" applyAlignment="1">
      <alignment horizontal="center"/>
    </xf>
    <xf numFmtId="0" fontId="15" fillId="16" borderId="48" xfId="0" applyFont="1" applyFill="1" applyBorder="1" applyAlignment="1">
      <alignment horizontal="center"/>
    </xf>
    <xf numFmtId="5" fontId="15" fillId="16" borderId="75" xfId="0" applyNumberFormat="1" applyFont="1" applyFill="1" applyBorder="1" applyAlignment="1">
      <alignment horizontal="center" vertical="center"/>
    </xf>
    <xf numFmtId="5" fontId="15" fillId="16" borderId="76" xfId="0" applyNumberFormat="1" applyFont="1" applyFill="1" applyBorder="1" applyAlignment="1">
      <alignment horizontal="center" vertical="center"/>
    </xf>
    <xf numFmtId="5" fontId="15" fillId="16"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6" borderId="82" xfId="0" applyNumberFormat="1" applyFont="1" applyFill="1" applyBorder="1" applyAlignment="1">
      <alignment horizontal="center" vertical="center" wrapText="1"/>
    </xf>
    <xf numFmtId="5" fontId="15" fillId="16" borderId="83" xfId="0" applyNumberFormat="1" applyFont="1" applyFill="1" applyBorder="1" applyAlignment="1">
      <alignment horizontal="center" vertical="center" wrapText="1"/>
    </xf>
    <xf numFmtId="5" fontId="15" fillId="16" borderId="23" xfId="0" applyNumberFormat="1" applyFont="1" applyFill="1" applyBorder="1" applyAlignment="1">
      <alignment horizontal="center" vertical="center" wrapText="1"/>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36" fillId="16" borderId="0" xfId="0" applyFont="1" applyFill="1"/>
    <xf numFmtId="0" fontId="36" fillId="16" borderId="156" xfId="0" applyFont="1" applyFill="1" applyBorder="1"/>
    <xf numFmtId="0" fontId="36" fillId="16" borderId="215" xfId="0" applyFont="1" applyFill="1" applyBorder="1"/>
    <xf numFmtId="0" fontId="48" fillId="16" borderId="156" xfId="0" applyFont="1" applyFill="1" applyBorder="1"/>
    <xf numFmtId="0" fontId="48" fillId="16" borderId="423" xfId="0" applyFont="1" applyFill="1" applyBorder="1"/>
    <xf numFmtId="0" fontId="48" fillId="6" borderId="74" xfId="0" applyFont="1" applyFill="1" applyBorder="1"/>
    <xf numFmtId="9" fontId="49" fillId="7" borderId="156" xfId="0" applyNumberFormat="1" applyFont="1" applyFill="1" applyBorder="1" applyAlignment="1" applyProtection="1">
      <alignment horizontal="center"/>
      <protection locked="0"/>
    </xf>
    <xf numFmtId="9" fontId="49" fillId="7" borderId="424"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53" xfId="0" applyFont="1" applyBorder="1" applyAlignment="1">
      <alignment horizontal="center"/>
    </xf>
    <xf numFmtId="0" fontId="20" fillId="0" borderId="96" xfId="0" applyFont="1" applyBorder="1" applyAlignment="1">
      <alignment horizontal="center"/>
    </xf>
    <xf numFmtId="166" fontId="44" fillId="0" borderId="453" xfId="0" applyNumberFormat="1" applyFont="1" applyBorder="1" applyAlignment="1">
      <alignment horizontal="center"/>
    </xf>
    <xf numFmtId="166" fontId="44" fillId="0" borderId="0" xfId="0" applyNumberFormat="1" applyFont="1" applyAlignment="1">
      <alignment horizontal="center"/>
    </xf>
    <xf numFmtId="0" fontId="14" fillId="0" borderId="240" xfId="0" applyFont="1" applyBorder="1" applyProtection="1">
      <protection locked="0"/>
    </xf>
    <xf numFmtId="0" fontId="14" fillId="0" borderId="241" xfId="0" applyFont="1" applyBorder="1" applyProtection="1">
      <protection locked="0"/>
    </xf>
    <xf numFmtId="0" fontId="14" fillId="0" borderId="242" xfId="0" applyFont="1" applyBorder="1" applyProtection="1">
      <protection locked="0"/>
    </xf>
    <xf numFmtId="0" fontId="15" fillId="0" borderId="218" xfId="0" applyFont="1" applyBorder="1" applyAlignment="1">
      <alignment horizontal="left"/>
    </xf>
    <xf numFmtId="0" fontId="15" fillId="0" borderId="74" xfId="0" applyFont="1" applyBorder="1" applyAlignment="1">
      <alignment horizontal="left"/>
    </xf>
    <xf numFmtId="0" fontId="15" fillId="0" borderId="459" xfId="0" applyFont="1" applyBorder="1" applyAlignment="1">
      <alignment horizontal="left"/>
    </xf>
    <xf numFmtId="0" fontId="18" fillId="16" borderId="142" xfId="0" applyFont="1" applyFill="1" applyBorder="1" applyAlignment="1">
      <alignment wrapText="1"/>
    </xf>
    <xf numFmtId="0" fontId="18" fillId="16" borderId="144" xfId="0" applyFont="1" applyFill="1" applyBorder="1" applyAlignment="1">
      <alignment wrapText="1"/>
    </xf>
    <xf numFmtId="0" fontId="18" fillId="16" borderId="143" xfId="0" applyFont="1" applyFill="1" applyBorder="1" applyAlignment="1">
      <alignment wrapText="1"/>
    </xf>
    <xf numFmtId="0" fontId="14" fillId="0" borderId="235" xfId="0" applyFont="1" applyBorder="1" applyProtection="1">
      <protection locked="0"/>
    </xf>
    <xf numFmtId="0" fontId="14" fillId="0" borderId="236" xfId="0" applyFont="1" applyBorder="1" applyProtection="1">
      <protection locked="0"/>
    </xf>
    <xf numFmtId="0" fontId="14" fillId="0" borderId="237" xfId="0" applyFont="1" applyBorder="1" applyProtection="1">
      <protection locked="0"/>
    </xf>
    <xf numFmtId="0" fontId="14" fillId="8" borderId="248" xfId="0" applyFont="1" applyFill="1" applyBorder="1"/>
    <xf numFmtId="0" fontId="14" fillId="8" borderId="459" xfId="0" applyFont="1" applyFill="1" applyBorder="1"/>
    <xf numFmtId="0" fontId="14" fillId="8" borderId="218" xfId="0" applyFont="1" applyFill="1" applyBorder="1"/>
    <xf numFmtId="0" fontId="14" fillId="8" borderId="219" xfId="0" applyFont="1" applyFill="1" applyBorder="1"/>
    <xf numFmtId="0" fontId="15" fillId="0" borderId="218" xfId="0" applyFont="1" applyBorder="1"/>
    <xf numFmtId="0" fontId="15" fillId="0" borderId="74" xfId="0" applyFont="1" applyBorder="1"/>
    <xf numFmtId="0" fontId="15" fillId="0" borderId="459" xfId="0" applyFont="1" applyBorder="1"/>
    <xf numFmtId="166" fontId="44" fillId="0" borderId="0" xfId="0" applyNumberFormat="1" applyFont="1" applyAlignment="1">
      <alignment horizontal="left"/>
    </xf>
    <xf numFmtId="0" fontId="15" fillId="6" borderId="530" xfId="0" applyFont="1" applyFill="1" applyBorder="1"/>
    <xf numFmtId="0" fontId="47" fillId="0" borderId="0" xfId="0" applyFont="1" applyAlignment="1">
      <alignment horizontal="center" vertical="center" wrapText="1"/>
    </xf>
    <xf numFmtId="9" fontId="5" fillId="32" borderId="2" xfId="0" applyNumberFormat="1" applyFont="1" applyFill="1" applyBorder="1" applyAlignment="1">
      <alignment vertical="center"/>
    </xf>
    <xf numFmtId="9" fontId="5" fillId="32" borderId="0" xfId="0" applyNumberFormat="1" applyFont="1" applyFill="1" applyAlignment="1">
      <alignment vertical="center"/>
    </xf>
    <xf numFmtId="9" fontId="5" fillId="32" borderId="3" xfId="0" applyNumberFormat="1" applyFont="1" applyFill="1" applyBorder="1" applyAlignment="1">
      <alignment vertical="center"/>
    </xf>
    <xf numFmtId="0" fontId="18" fillId="16" borderId="216"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213" xfId="0" applyFont="1" applyFill="1" applyBorder="1" applyAlignment="1">
      <alignment horizontal="center" vertical="center" wrapText="1"/>
    </xf>
    <xf numFmtId="0" fontId="18" fillId="16" borderId="23" xfId="0" applyFont="1" applyFill="1" applyBorder="1" applyAlignment="1">
      <alignment horizontal="center" vertical="center" wrapText="1"/>
    </xf>
    <xf numFmtId="0" fontId="15" fillId="6" borderId="74" xfId="0" applyFont="1" applyFill="1" applyBorder="1" applyAlignment="1">
      <alignment vertical="center"/>
    </xf>
    <xf numFmtId="0" fontId="18" fillId="16" borderId="222" xfId="0" applyFont="1" applyFill="1" applyBorder="1" applyAlignment="1">
      <alignment horizontal="center" vertical="center" wrapText="1"/>
    </xf>
    <xf numFmtId="0" fontId="18" fillId="16" borderId="78" xfId="0" applyFont="1" applyFill="1" applyBorder="1" applyAlignment="1">
      <alignment horizontal="center" vertical="center" wrapText="1"/>
    </xf>
    <xf numFmtId="0" fontId="18" fillId="16" borderId="207"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5" xfId="0" applyFont="1" applyFill="1" applyBorder="1" applyAlignment="1">
      <alignment horizontal="center" vertical="center" wrapText="1"/>
    </xf>
    <xf numFmtId="0" fontId="0" fillId="0" borderId="0" xfId="0" applyAlignment="1">
      <alignment horizontal="center" vertical="center" wrapText="1"/>
    </xf>
    <xf numFmtId="0" fontId="18" fillId="16" borderId="12" xfId="0" applyFont="1" applyFill="1" applyBorder="1" applyAlignment="1">
      <alignment horizontal="center" vertical="center"/>
    </xf>
    <xf numFmtId="0" fontId="14" fillId="0" borderId="238" xfId="0" applyFont="1" applyBorder="1" applyProtection="1">
      <protection locked="0"/>
    </xf>
    <xf numFmtId="0" fontId="14" fillId="0" borderId="468" xfId="0" applyFont="1" applyBorder="1" applyProtection="1">
      <protection locked="0"/>
    </xf>
    <xf numFmtId="0" fontId="16" fillId="16" borderId="156" xfId="0" applyFont="1" applyFill="1" applyBorder="1" applyAlignment="1">
      <alignment horizontal="center"/>
    </xf>
    <xf numFmtId="0" fontId="16" fillId="16" borderId="423" xfId="0" applyFont="1" applyFill="1" applyBorder="1" applyAlignment="1">
      <alignment horizontal="center"/>
    </xf>
    <xf numFmtId="0" fontId="16" fillId="16" borderId="139" xfId="0" applyFont="1" applyFill="1" applyBorder="1" applyAlignment="1">
      <alignment horizontal="center"/>
    </xf>
    <xf numFmtId="0" fontId="16" fillId="16" borderId="140" xfId="0" applyFont="1" applyFill="1" applyBorder="1" applyAlignment="1">
      <alignment horizontal="center"/>
    </xf>
    <xf numFmtId="166" fontId="16" fillId="16" borderId="156" xfId="0" applyNumberFormat="1" applyFont="1" applyFill="1" applyBorder="1" applyAlignment="1">
      <alignment horizontal="center"/>
    </xf>
    <xf numFmtId="166" fontId="16" fillId="16" borderId="215" xfId="0" applyNumberFormat="1" applyFont="1" applyFill="1" applyBorder="1" applyAlignment="1">
      <alignment horizontal="center"/>
    </xf>
    <xf numFmtId="166" fontId="16" fillId="16" borderId="423" xfId="0" applyNumberFormat="1" applyFont="1" applyFill="1" applyBorder="1" applyAlignment="1">
      <alignment horizontal="center"/>
    </xf>
    <xf numFmtId="166" fontId="16" fillId="16" borderId="206" xfId="0" applyNumberFormat="1"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54" xfId="0" applyNumberFormat="1" applyFont="1" applyBorder="1" applyAlignment="1">
      <alignment horizontal="center"/>
    </xf>
    <xf numFmtId="0" fontId="15" fillId="6" borderId="218" xfId="0" applyFont="1" applyFill="1" applyBorder="1" applyAlignment="1">
      <alignment vertical="center"/>
    </xf>
    <xf numFmtId="0" fontId="15" fillId="6" borderId="459" xfId="0" applyFont="1" applyFill="1" applyBorder="1" applyAlignment="1">
      <alignment vertical="center"/>
    </xf>
    <xf numFmtId="0" fontId="14" fillId="0" borderId="207" xfId="0" applyFont="1" applyBorder="1" applyAlignment="1" applyProtection="1">
      <alignment horizontal="left" vertical="top" wrapText="1"/>
      <protection locked="0"/>
    </xf>
    <xf numFmtId="0" fontId="14" fillId="0" borderId="191" xfId="0" applyFont="1" applyBorder="1" applyAlignment="1" applyProtection="1">
      <alignment horizontal="left" vertical="top" wrapText="1"/>
      <protection locked="0"/>
    </xf>
    <xf numFmtId="0" fontId="14" fillId="0" borderId="210"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9" xfId="0" applyFont="1" applyBorder="1" applyAlignment="1" applyProtection="1">
      <alignment horizontal="left" vertical="top" wrapText="1"/>
      <protection locked="0"/>
    </xf>
    <xf numFmtId="0" fontId="14" fillId="0" borderId="219" xfId="0" applyFont="1" applyBorder="1" applyAlignment="1" applyProtection="1">
      <alignment horizontal="left" vertical="top" wrapText="1"/>
      <protection locked="0"/>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0" fontId="0" fillId="0" borderId="378" xfId="0" applyBorder="1" applyProtection="1">
      <protection locked="0"/>
    </xf>
    <xf numFmtId="0" fontId="0" fillId="0" borderId="241" xfId="0" applyBorder="1" applyProtection="1">
      <protection locked="0"/>
    </xf>
    <xf numFmtId="0" fontId="0" fillId="0" borderId="377" xfId="0" applyBorder="1" applyProtection="1">
      <protection locked="0"/>
    </xf>
    <xf numFmtId="3" fontId="16" fillId="0" borderId="156" xfId="0" applyNumberFormat="1" applyFont="1" applyBorder="1"/>
    <xf numFmtId="3" fontId="16" fillId="0" borderId="423" xfId="0" applyNumberFormat="1" applyFont="1" applyBorder="1"/>
    <xf numFmtId="3" fontId="16" fillId="0" borderId="475" xfId="0" applyNumberFormat="1" applyFont="1" applyBorder="1"/>
    <xf numFmtId="166" fontId="15" fillId="0" borderId="0" xfId="0" applyNumberFormat="1" applyFont="1" applyAlignment="1">
      <alignment horizontal="center" wrapText="1"/>
    </xf>
    <xf numFmtId="0" fontId="15" fillId="0" borderId="191" xfId="0" applyFont="1" applyBorder="1" applyAlignment="1">
      <alignment horizontal="center" vertical="center" wrapText="1"/>
    </xf>
    <xf numFmtId="0" fontId="15" fillId="0" borderId="0" xfId="0" applyFont="1" applyAlignment="1">
      <alignment horizontal="center" vertical="center" wrapText="1"/>
    </xf>
    <xf numFmtId="166" fontId="15" fillId="0" borderId="191" xfId="0" applyNumberFormat="1" applyFont="1" applyBorder="1" applyAlignment="1">
      <alignment horizontal="center" wrapText="1"/>
    </xf>
    <xf numFmtId="3" fontId="13" fillId="0" borderId="0" xfId="0" applyNumberFormat="1" applyFont="1" applyAlignment="1">
      <alignment horizontal="left"/>
    </xf>
    <xf numFmtId="3" fontId="13" fillId="0" borderId="457" xfId="0" applyNumberFormat="1" applyFont="1" applyBorder="1" applyAlignment="1">
      <alignment horizontal="left"/>
    </xf>
    <xf numFmtId="0" fontId="0" fillId="0" borderId="308" xfId="0" applyBorder="1" applyProtection="1">
      <protection locked="0"/>
    </xf>
    <xf numFmtId="0" fontId="0" fillId="0" borderId="309" xfId="0" applyBorder="1" applyProtection="1">
      <protection locked="0"/>
    </xf>
    <xf numFmtId="0" fontId="0" fillId="0" borderId="310" xfId="0" applyBorder="1" applyProtection="1">
      <protection locked="0"/>
    </xf>
    <xf numFmtId="3" fontId="13" fillId="0" borderId="188" xfId="0" applyNumberFormat="1" applyFont="1" applyBorder="1"/>
    <xf numFmtId="0" fontId="15" fillId="0" borderId="0" xfId="0" applyFont="1" applyAlignment="1">
      <alignment horizontal="center"/>
    </xf>
    <xf numFmtId="3" fontId="16" fillId="16" borderId="156" xfId="0" applyNumberFormat="1" applyFont="1" applyFill="1" applyBorder="1" applyAlignment="1">
      <alignment horizontal="center" vertical="center"/>
    </xf>
    <xf numFmtId="3" fontId="16" fillId="16" borderId="423" xfId="0" applyNumberFormat="1" applyFont="1" applyFill="1" applyBorder="1" applyAlignment="1">
      <alignment horizontal="center" vertical="center"/>
    </xf>
    <xf numFmtId="3" fontId="16" fillId="16" borderId="424"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0" fontId="16" fillId="16" borderId="424" xfId="0" applyFont="1" applyFill="1" applyBorder="1" applyAlignment="1">
      <alignment horizontal="center"/>
    </xf>
    <xf numFmtId="0" fontId="14" fillId="16" borderId="156" xfId="0" applyFont="1" applyFill="1" applyBorder="1" applyAlignment="1">
      <alignment wrapText="1"/>
    </xf>
    <xf numFmtId="0" fontId="14" fillId="16" borderId="430" xfId="0" applyFont="1" applyFill="1" applyBorder="1" applyAlignment="1">
      <alignment wrapText="1"/>
    </xf>
    <xf numFmtId="0" fontId="14" fillId="0" borderId="233" xfId="0" applyFont="1" applyBorder="1" applyAlignment="1" applyProtection="1">
      <alignment wrapText="1"/>
      <protection locked="0"/>
    </xf>
    <xf numFmtId="0" fontId="14" fillId="0" borderId="467" xfId="0" applyFont="1" applyBorder="1" applyAlignment="1" applyProtection="1">
      <alignment wrapText="1"/>
      <protection locked="0"/>
    </xf>
    <xf numFmtId="0" fontId="14" fillId="0" borderId="397" xfId="0" applyFont="1" applyBorder="1" applyProtection="1">
      <protection locked="0"/>
    </xf>
    <xf numFmtId="0" fontId="14" fillId="0" borderId="413" xfId="0" applyFont="1" applyBorder="1" applyProtection="1">
      <protection locked="0"/>
    </xf>
    <xf numFmtId="0" fontId="35" fillId="0" borderId="0" xfId="0" applyFont="1" applyAlignment="1">
      <alignment horizontal="left" wrapText="1"/>
    </xf>
    <xf numFmtId="0" fontId="38" fillId="0" borderId="189" xfId="0" applyFont="1" applyBorder="1" applyAlignment="1" applyProtection="1">
      <alignment horizontal="left" vertical="center"/>
      <protection locked="0"/>
    </xf>
    <xf numFmtId="0" fontId="38" fillId="0" borderId="487" xfId="0" applyFont="1" applyBorder="1" applyAlignment="1" applyProtection="1">
      <alignment horizontal="left" vertical="center"/>
      <protection locked="0"/>
    </xf>
    <xf numFmtId="0" fontId="0" fillId="0" borderId="207" xfId="0" applyBorder="1" applyAlignment="1" applyProtection="1">
      <alignment horizontal="left" vertical="top" wrapText="1"/>
      <protection locked="0"/>
    </xf>
    <xf numFmtId="0" fontId="0" fillId="0" borderId="209" xfId="0" applyBorder="1" applyAlignment="1" applyProtection="1">
      <alignment horizontal="left" vertical="top" wrapText="1"/>
      <protection locked="0"/>
    </xf>
    <xf numFmtId="0" fontId="0" fillId="0" borderId="2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8" xfId="0" applyBorder="1" applyAlignment="1" applyProtection="1">
      <alignment horizontal="left" vertical="top" wrapText="1"/>
      <protection locked="0"/>
    </xf>
    <xf numFmtId="0" fontId="0" fillId="0" borderId="219" xfId="0" applyBorder="1" applyAlignment="1" applyProtection="1">
      <alignment horizontal="left" vertical="top" wrapText="1"/>
      <protection locked="0"/>
    </xf>
    <xf numFmtId="0" fontId="61" fillId="31" borderId="0" xfId="0" applyFont="1" applyFill="1" applyAlignment="1">
      <alignment vertical="center"/>
    </xf>
    <xf numFmtId="49" fontId="38" fillId="0" borderId="238" xfId="0" applyNumberFormat="1" applyFont="1" applyBorder="1" applyAlignment="1" applyProtection="1">
      <alignment horizontal="left" vertical="center"/>
      <protection locked="0"/>
    </xf>
    <xf numFmtId="49" fontId="38" fillId="0" borderId="241" xfId="0" applyNumberFormat="1" applyFont="1" applyBorder="1" applyAlignment="1" applyProtection="1">
      <alignment horizontal="left" vertical="center"/>
      <protection locked="0"/>
    </xf>
    <xf numFmtId="49" fontId="38" fillId="0" borderId="335" xfId="0" applyNumberFormat="1" applyFont="1" applyBorder="1" applyAlignment="1" applyProtection="1">
      <alignment horizontal="left" vertical="center"/>
      <protection locked="0"/>
    </xf>
    <xf numFmtId="42" fontId="38" fillId="0" borderId="336" xfId="0" applyNumberFormat="1" applyFont="1" applyBorder="1" applyAlignment="1" applyProtection="1">
      <alignment horizontal="right" vertical="center"/>
      <protection locked="0"/>
    </xf>
    <xf numFmtId="42" fontId="38" fillId="0" borderId="242" xfId="0" applyNumberFormat="1" applyFont="1" applyBorder="1" applyAlignment="1" applyProtection="1">
      <alignment horizontal="right" vertical="center"/>
      <protection locked="0"/>
    </xf>
    <xf numFmtId="49" fontId="38" fillId="0" borderId="339" xfId="0" applyNumberFormat="1" applyFont="1" applyBorder="1" applyAlignment="1" applyProtection="1">
      <alignment horizontal="left" vertical="center"/>
      <protection locked="0"/>
    </xf>
    <xf numFmtId="49" fontId="38" fillId="0" borderId="340" xfId="0" applyNumberFormat="1" applyFont="1" applyBorder="1" applyAlignment="1" applyProtection="1">
      <alignment horizontal="left" vertical="center"/>
      <protection locked="0"/>
    </xf>
    <xf numFmtId="49" fontId="38" fillId="0" borderId="341" xfId="0" applyNumberFormat="1" applyFont="1" applyBorder="1" applyAlignment="1" applyProtection="1">
      <alignment horizontal="lef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40" fillId="16" borderId="156" xfId="0" applyFont="1" applyFill="1" applyBorder="1" applyAlignment="1">
      <alignment horizontal="center" vertical="center"/>
    </xf>
    <xf numFmtId="0" fontId="40" fillId="16" borderId="206" xfId="0" applyFont="1" applyFill="1" applyBorder="1" applyAlignment="1">
      <alignment horizontal="center" vertical="center"/>
    </xf>
    <xf numFmtId="49" fontId="38" fillId="0" borderId="233" xfId="0" applyNumberFormat="1" applyFont="1" applyBorder="1" applyAlignment="1" applyProtection="1">
      <alignment horizontal="left" vertical="center"/>
      <protection locked="0"/>
    </xf>
    <xf numFmtId="49" fontId="38" fillId="0" borderId="236" xfId="0" applyNumberFormat="1" applyFont="1" applyBorder="1" applyAlignment="1" applyProtection="1">
      <alignment horizontal="left" vertical="center"/>
      <protection locked="0"/>
    </xf>
    <xf numFmtId="49" fontId="38" fillId="0" borderId="330" xfId="0" applyNumberFormat="1" applyFont="1" applyBorder="1" applyAlignment="1" applyProtection="1">
      <alignment horizontal="left" vertical="center"/>
      <protection locked="0"/>
    </xf>
    <xf numFmtId="42" fontId="38" fillId="0" borderId="331" xfId="0" applyNumberFormat="1" applyFont="1" applyBorder="1" applyAlignment="1" applyProtection="1">
      <alignment horizontal="right" vertical="center"/>
      <protection locked="0"/>
    </xf>
    <xf numFmtId="42" fontId="38" fillId="0" borderId="237" xfId="0" applyNumberFormat="1" applyFont="1" applyBorder="1" applyAlignment="1" applyProtection="1">
      <alignment horizontal="right" vertical="center"/>
      <protection locked="0"/>
    </xf>
    <xf numFmtId="0" fontId="61" fillId="22" borderId="0" xfId="0" applyFont="1" applyFill="1" applyAlignment="1">
      <alignment vertical="center"/>
    </xf>
    <xf numFmtId="49" fontId="38" fillId="0" borderId="238" xfId="0" applyNumberFormat="1" applyFont="1" applyBorder="1" applyAlignment="1" applyProtection="1">
      <alignment vertical="center"/>
      <protection locked="0"/>
    </xf>
    <xf numFmtId="49" fontId="38" fillId="0" borderId="241" xfId="0" applyNumberFormat="1" applyFont="1" applyBorder="1" applyAlignment="1" applyProtection="1">
      <alignment vertical="center"/>
      <protection locked="0"/>
    </xf>
    <xf numFmtId="49" fontId="38" fillId="0" borderId="335" xfId="0" applyNumberFormat="1" applyFont="1" applyBorder="1" applyAlignment="1" applyProtection="1">
      <alignment vertical="center"/>
      <protection locked="0"/>
    </xf>
    <xf numFmtId="0" fontId="18" fillId="0" borderId="0" xfId="0" applyFont="1" applyAlignment="1">
      <alignment horizontal="center"/>
    </xf>
    <xf numFmtId="0" fontId="18" fillId="0" borderId="3" xfId="0" applyFont="1" applyBorder="1" applyAlignment="1">
      <alignment horizontal="center"/>
    </xf>
    <xf numFmtId="0" fontId="38" fillId="0" borderId="309" xfId="0" applyFont="1" applyBorder="1" applyAlignment="1" applyProtection="1">
      <alignment vertical="center"/>
      <protection locked="0"/>
    </xf>
    <xf numFmtId="0" fontId="38" fillId="0" borderId="462" xfId="0" applyFont="1" applyBorder="1" applyAlignment="1" applyProtection="1">
      <alignment vertical="center"/>
      <protection locked="0"/>
    </xf>
    <xf numFmtId="0" fontId="38" fillId="0" borderId="472" xfId="0" applyFont="1" applyBorder="1" applyAlignment="1">
      <alignment vertical="center"/>
    </xf>
    <xf numFmtId="0" fontId="38" fillId="0" borderId="471" xfId="0" applyFont="1" applyBorder="1" applyAlignment="1">
      <alignment vertical="center"/>
    </xf>
    <xf numFmtId="0" fontId="38" fillId="0" borderId="474" xfId="0" applyFont="1" applyBorder="1" applyAlignment="1">
      <alignment vertical="center"/>
    </xf>
    <xf numFmtId="0" fontId="38" fillId="0" borderId="473" xfId="0" applyFont="1" applyBorder="1" applyAlignment="1">
      <alignment vertical="center"/>
    </xf>
    <xf numFmtId="0" fontId="38" fillId="0" borderId="306" xfId="0" applyFont="1" applyBorder="1" applyAlignment="1" applyProtection="1">
      <alignment vertical="center"/>
      <protection locked="0"/>
    </xf>
    <xf numFmtId="0" fontId="38" fillId="0" borderId="461" xfId="0" applyFont="1" applyBorder="1" applyAlignment="1" applyProtection="1">
      <alignment vertical="center"/>
      <protection locked="0"/>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6" xfId="0" applyFont="1" applyBorder="1" applyAlignment="1" applyProtection="1">
      <alignment horizontal="left" vertical="top" wrapText="1"/>
      <protection locked="0"/>
    </xf>
    <xf numFmtId="0" fontId="14" fillId="0" borderId="363" xfId="0" applyFont="1" applyBorder="1" applyAlignment="1" applyProtection="1">
      <alignment horizontal="left" vertical="top" wrapText="1"/>
      <protection locked="0"/>
    </xf>
    <xf numFmtId="0" fontId="14" fillId="0" borderId="207" xfId="0" applyFont="1" applyBorder="1" applyAlignment="1" applyProtection="1">
      <alignment vertical="top" wrapText="1"/>
      <protection locked="0"/>
    </xf>
    <xf numFmtId="0" fontId="14" fillId="0" borderId="209" xfId="0" applyFont="1" applyBorder="1" applyAlignment="1" applyProtection="1">
      <alignment vertical="top" wrapText="1"/>
      <protection locked="0"/>
    </xf>
    <xf numFmtId="0" fontId="14" fillId="0" borderId="210"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8" xfId="0" applyFont="1" applyBorder="1" applyAlignment="1" applyProtection="1">
      <alignment vertical="top" wrapText="1"/>
      <protection locked="0"/>
    </xf>
    <xf numFmtId="0" fontId="14" fillId="0" borderId="219" xfId="0" applyFont="1" applyBorder="1" applyAlignment="1" applyProtection="1">
      <alignment vertical="top" wrapText="1"/>
      <protection locked="0"/>
    </xf>
    <xf numFmtId="0" fontId="15" fillId="6" borderId="74" xfId="0" applyFont="1" applyFill="1" applyBorder="1" applyAlignment="1">
      <alignment horizontal="left"/>
    </xf>
    <xf numFmtId="0" fontId="75" fillId="0" borderId="0" xfId="0" applyFont="1" applyAlignment="1" applyProtection="1">
      <alignment horizontal="left" vertical="top" wrapText="1"/>
      <protection locked="0"/>
    </xf>
    <xf numFmtId="0" fontId="0" fillId="0" borderId="0" xfId="0" applyAlignment="1">
      <alignment wrapText="1"/>
    </xf>
    <xf numFmtId="0" fontId="75" fillId="0" borderId="0" xfId="0" applyFont="1" applyAlignment="1">
      <alignment horizontal="left" vertical="center"/>
    </xf>
    <xf numFmtId="0" fontId="0" fillId="0" borderId="0" xfId="0" applyAlignment="1">
      <alignment vertical="center"/>
    </xf>
    <xf numFmtId="0" fontId="80" fillId="34" borderId="53" xfId="0" applyFont="1" applyFill="1" applyBorder="1" applyAlignment="1">
      <alignment horizontal="left" vertical="center"/>
    </xf>
    <xf numFmtId="0" fontId="0" fillId="34" borderId="54" xfId="0" applyFill="1" applyBorder="1" applyAlignment="1">
      <alignment vertical="center"/>
    </xf>
    <xf numFmtId="0" fontId="2" fillId="35" borderId="53" xfId="0" applyFont="1" applyFill="1" applyBorder="1" applyAlignment="1">
      <alignment horizontal="center" vertical="center"/>
    </xf>
    <xf numFmtId="0" fontId="2" fillId="35" borderId="224" xfId="0" applyFont="1" applyFill="1" applyBorder="1" applyAlignment="1">
      <alignment horizontal="center" vertical="center"/>
    </xf>
    <xf numFmtId="0" fontId="2" fillId="35" borderId="6" xfId="0" applyFont="1" applyFill="1" applyBorder="1" applyAlignment="1">
      <alignment horizontal="center" vertical="center"/>
    </xf>
    <xf numFmtId="0" fontId="2" fillId="35" borderId="54" xfId="0" applyFont="1" applyFill="1" applyBorder="1" applyAlignment="1">
      <alignment horizontal="center" vertical="center"/>
    </xf>
    <xf numFmtId="0" fontId="82" fillId="0" borderId="548" xfId="0" applyFont="1" applyBorder="1" applyAlignment="1">
      <alignment horizontal="left" wrapText="1"/>
    </xf>
    <xf numFmtId="0" fontId="0" fillId="0" borderId="549" xfId="0" applyBorder="1"/>
    <xf numFmtId="0" fontId="0" fillId="0" borderId="550" xfId="0" applyBorder="1"/>
    <xf numFmtId="0" fontId="22" fillId="0" borderId="16" xfId="0" applyFont="1" applyBorder="1" applyAlignment="1">
      <alignment horizontal="left" vertical="top"/>
    </xf>
    <xf numFmtId="0" fontId="22" fillId="0" borderId="6" xfId="0" applyFont="1" applyBorder="1" applyAlignment="1">
      <alignment horizontal="left" vertical="top"/>
    </xf>
    <xf numFmtId="0" fontId="22" fillId="0" borderId="22" xfId="0" applyFont="1" applyBorder="1" applyAlignment="1">
      <alignment horizontal="left" vertical="top"/>
    </xf>
    <xf numFmtId="0" fontId="82" fillId="0" borderId="53" xfId="0" applyFont="1" applyBorder="1" applyAlignment="1">
      <alignment horizontal="left" vertical="center"/>
    </xf>
    <xf numFmtId="0" fontId="22" fillId="0" borderId="224" xfId="0" applyFont="1" applyBorder="1" applyAlignment="1">
      <alignment vertical="center"/>
    </xf>
    <xf numFmtId="0" fontId="22" fillId="0" borderId="54" xfId="0" applyFont="1" applyBorder="1" applyAlignment="1">
      <alignment vertical="center"/>
    </xf>
    <xf numFmtId="0" fontId="0" fillId="0" borderId="15"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22" xfId="0" applyBorder="1" applyAlignment="1">
      <alignment vertical="top" wrapText="1"/>
    </xf>
    <xf numFmtId="0" fontId="14" fillId="0" borderId="28" xfId="0" applyFont="1" applyBorder="1" applyProtection="1">
      <protection locked="0"/>
    </xf>
    <xf numFmtId="0" fontId="2" fillId="6" borderId="74" xfId="0" applyFont="1" applyFill="1" applyBorder="1"/>
    <xf numFmtId="0" fontId="62" fillId="0" borderId="148" xfId="0" applyFont="1" applyBorder="1"/>
    <xf numFmtId="0" fontId="62" fillId="0" borderId="149" xfId="0" applyFont="1" applyBorder="1"/>
    <xf numFmtId="0" fontId="62" fillId="0" borderId="150" xfId="0" applyFont="1" applyBorder="1"/>
    <xf numFmtId="0" fontId="13" fillId="6" borderId="6" xfId="0" applyFont="1" applyFill="1" applyBorder="1"/>
    <xf numFmtId="0" fontId="13" fillId="6" borderId="28" xfId="0" applyFont="1" applyFill="1" applyBorder="1"/>
    <xf numFmtId="0" fontId="14" fillId="0" borderId="51" xfId="0" applyFont="1" applyBorder="1" applyProtection="1">
      <protection locked="0"/>
    </xf>
    <xf numFmtId="0" fontId="14" fillId="0" borderId="48" xfId="0" applyFont="1" applyBorder="1" applyProtection="1">
      <protection locked="0"/>
    </xf>
    <xf numFmtId="0" fontId="14" fillId="6" borderId="224" xfId="0" applyFont="1" applyFill="1" applyBorder="1"/>
    <xf numFmtId="0" fontId="14" fillId="6" borderId="225" xfId="0" applyFont="1" applyFill="1" applyBorder="1"/>
    <xf numFmtId="0" fontId="14" fillId="6" borderId="6" xfId="0" applyFont="1" applyFill="1" applyBorder="1"/>
    <xf numFmtId="0" fontId="14" fillId="6" borderId="28" xfId="0" applyFont="1" applyFill="1" applyBorder="1"/>
    <xf numFmtId="0" fontId="62" fillId="0" borderId="453" xfId="0" applyFont="1" applyBorder="1"/>
    <xf numFmtId="0" fontId="62" fillId="0" borderId="0" xfId="0" applyFont="1"/>
    <xf numFmtId="0" fontId="62" fillId="0" borderId="3" xfId="0" applyFont="1" applyBorder="1"/>
    <xf numFmtId="0" fontId="14" fillId="0" borderId="224" xfId="0" applyFont="1" applyBorder="1" applyProtection="1">
      <protection locked="0"/>
    </xf>
    <xf numFmtId="0" fontId="14" fillId="0" borderId="225" xfId="0" applyFont="1" applyBorder="1" applyProtection="1">
      <protection locked="0"/>
    </xf>
    <xf numFmtId="0" fontId="62" fillId="0" borderId="191" xfId="0" applyFont="1" applyBorder="1"/>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7" xfId="0" applyFont="1" applyBorder="1"/>
    <xf numFmtId="0" fontId="62" fillId="0" borderId="210"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19" xfId="0" applyFont="1" applyBorder="1" applyAlignment="1">
      <alignment horizontal="left" textRotation="90" wrapText="1"/>
    </xf>
    <xf numFmtId="0" fontId="14" fillId="0" borderId="0" xfId="0" applyFont="1" applyAlignment="1">
      <alignment horizontal="left" textRotation="90" wrapText="1"/>
    </xf>
    <xf numFmtId="0" fontId="14" fillId="0" borderId="177" xfId="0" applyFont="1" applyBorder="1" applyAlignment="1">
      <alignment horizontal="left" textRotation="90" wrapText="1"/>
    </xf>
    <xf numFmtId="0" fontId="14" fillId="5" borderId="53" xfId="0" applyFont="1" applyFill="1" applyBorder="1" applyAlignment="1" applyProtection="1">
      <alignment horizontal="left" vertical="top" wrapText="1"/>
      <protection locked="0"/>
    </xf>
    <xf numFmtId="0" fontId="14" fillId="5" borderId="224"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xf>
    <xf numFmtId="0" fontId="0" fillId="0" borderId="0" xfId="0"/>
    <xf numFmtId="0" fontId="0" fillId="0" borderId="177" xfId="0" applyBorder="1"/>
    <xf numFmtId="0" fontId="14" fillId="20" borderId="53" xfId="0" applyFont="1" applyFill="1" applyBorder="1" applyAlignment="1">
      <alignment horizontal="left" vertical="top" wrapText="1"/>
    </xf>
    <xf numFmtId="0" fontId="14" fillId="20" borderId="54" xfId="0" applyFont="1" applyFill="1" applyBorder="1" applyAlignment="1">
      <alignment horizontal="left" vertical="top" wrapText="1"/>
    </xf>
    <xf numFmtId="0" fontId="18" fillId="6" borderId="74" xfId="0" applyFont="1" applyFill="1" applyBorder="1"/>
    <xf numFmtId="0" fontId="41" fillId="6" borderId="53" xfId="0" applyFont="1" applyFill="1" applyBorder="1" applyAlignment="1">
      <alignment vertical="center"/>
    </xf>
    <xf numFmtId="0" fontId="41" fillId="6" borderId="224"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xf numFmtId="0" fontId="84" fillId="0" borderId="0" xfId="0" applyFont="1"/>
  </cellXfs>
  <cellStyles count="8">
    <cellStyle name="Currency" xfId="1" builtinId="4"/>
    <cellStyle name="Currency 4 5" xfId="6" xr:uid="{00000000-0005-0000-0000-000001000000}"/>
    <cellStyle name="Neutral" xfId="7" builtinId="28"/>
    <cellStyle name="Normal" xfId="0" builtinId="0"/>
    <cellStyle name="Normal 2" xfId="5" xr:uid="{00000000-0005-0000-0000-000004000000}"/>
    <cellStyle name="Normal 2 3" xfId="3" xr:uid="{00000000-0005-0000-0000-000005000000}"/>
    <cellStyle name="Normal 3 2" xfId="4" xr:uid="{00000000-0005-0000-0000-000006000000}"/>
    <cellStyle name="Percent" xfId="2" builtinId="5"/>
  </cellStyles>
  <dxfs count="162">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90000"/>
      </font>
      <fill>
        <patternFill>
          <bgColor theme="5"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FFFFCC"/>
      <color rgb="FFCC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2021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2022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Insert additional rows if required. If you </a:t>
          </a:r>
          <a:r>
            <a:rPr lang="en-US" sz="1100" b="1" i="1" u="none" strike="noStrike" baseline="0">
              <a:solidFill>
                <a:schemeClr val="dk1"/>
              </a:solidFill>
              <a:effectLst/>
              <a:latin typeface="+mn-lt"/>
              <a:ea typeface="+mn-ea"/>
              <a:cs typeface="+mn-cs"/>
            </a:rPr>
            <a:t>do</a:t>
          </a:r>
          <a:r>
            <a:rPr lang="en-US" sz="1100" b="0" i="0" u="none" strike="noStrike" baseline="0">
              <a:solidFill>
                <a:schemeClr val="dk1"/>
              </a:solidFill>
              <a:effectLst/>
              <a:latin typeface="+mn-lt"/>
              <a:ea typeface="+mn-ea"/>
              <a:cs typeface="+mn-cs"/>
            </a:rPr>
            <a:t> add rows to this form, please be careful to copy the calculations in Columns J, L,M,N and O into the new rows exactly.</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A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dmond.man\FS\HUMAN%20SERVICES\Contracts\2017-18\Reimbursement%20Request%20and%20Service%20Report061417.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imbursement"/>
      <sheetName val="Service Unit 1"/>
      <sheetName val="Service Unit 2"/>
      <sheetName val="Service Unit 3"/>
      <sheetName val="Narrative"/>
      <sheetName val="Residents"/>
      <sheetName val="City Line Item Tables"/>
      <sheetName val="Service Units"/>
      <sheetName val="Measurements"/>
    </sheetNames>
    <sheetDataSet>
      <sheetData sheetId="0"/>
      <sheetData sheetId="1"/>
      <sheetData sheetId="2"/>
      <sheetData sheetId="3"/>
      <sheetData sheetId="4"/>
      <sheetData sheetId="5"/>
      <sheetData sheetId="6"/>
      <sheetData sheetId="7"/>
      <sheetData sheetId="8">
        <row r="1">
          <cell r="A1" t="str">
            <v>Choose from drop down list</v>
          </cell>
        </row>
        <row r="2">
          <cell r="A2" t="str">
            <v>Adult Day Care</v>
          </cell>
        </row>
        <row r="3">
          <cell r="A3" t="str">
            <v>Advocacy</v>
          </cell>
        </row>
        <row r="4">
          <cell r="A4" t="str">
            <v>Basic Needs Supplies</v>
          </cell>
        </row>
        <row r="5">
          <cell r="A5" t="str">
            <v>Case Management</v>
          </cell>
        </row>
        <row r="6">
          <cell r="A6" t="str">
            <v>Child Care</v>
          </cell>
        </row>
        <row r="7">
          <cell r="A7" t="str">
            <v>Chore Services/In-Home Care</v>
          </cell>
        </row>
        <row r="8">
          <cell r="A8" t="str">
            <v>Clothing Bank</v>
          </cell>
        </row>
        <row r="9">
          <cell r="A9" t="str">
            <v>Counseling (e.g., Mental Health, Domestic Violence, Substance Abuse, Housing, Employment)</v>
          </cell>
        </row>
        <row r="10">
          <cell r="A10" t="str">
            <v>Crisis Line</v>
          </cell>
        </row>
        <row r="11">
          <cell r="A11" t="str">
            <v>Dental Care</v>
          </cell>
        </row>
        <row r="12">
          <cell r="A12" t="str">
            <v>Drop In Visit</v>
          </cell>
        </row>
        <row r="13">
          <cell r="A13" t="str">
            <v>Early Learning</v>
          </cell>
        </row>
        <row r="14">
          <cell r="A14" t="str">
            <v>Employment Servcies</v>
          </cell>
        </row>
        <row r="15">
          <cell r="A15" t="str">
            <v>Financial Aid</v>
          </cell>
        </row>
        <row r="16">
          <cell r="A16" t="str">
            <v>Food</v>
          </cell>
        </row>
        <row r="17">
          <cell r="A17" t="str">
            <v>Home Visit</v>
          </cell>
        </row>
        <row r="18">
          <cell r="A18" t="str">
            <v>House Rehabilitation</v>
          </cell>
        </row>
        <row r="19">
          <cell r="A19" t="str">
            <v>Information and Referral</v>
          </cell>
        </row>
        <row r="20">
          <cell r="A20" t="str">
            <v>Interpretation/Translation</v>
          </cell>
        </row>
        <row r="21">
          <cell r="A21" t="str">
            <v>Legal Services</v>
          </cell>
        </row>
        <row r="22">
          <cell r="A22" t="str">
            <v>Medical Care</v>
          </cell>
        </row>
        <row r="23">
          <cell r="A23" t="str">
            <v>Mentoring</v>
          </cell>
        </row>
        <row r="24">
          <cell r="A24" t="str">
            <v>Outreach</v>
          </cell>
        </row>
        <row r="25">
          <cell r="A25" t="str">
            <v>Placement</v>
          </cell>
        </row>
        <row r="26">
          <cell r="A26" t="str">
            <v>Shelter</v>
          </cell>
        </row>
        <row r="27">
          <cell r="A27" t="str">
            <v>Support Group</v>
          </cell>
        </row>
        <row r="28">
          <cell r="A28" t="str">
            <v>Technical Assistance</v>
          </cell>
        </row>
        <row r="29">
          <cell r="A29" t="str">
            <v>Tenant Services</v>
          </cell>
        </row>
        <row r="30">
          <cell r="A30" t="str">
            <v>Therapeutic Day Care</v>
          </cell>
        </row>
        <row r="31">
          <cell r="A31" t="str">
            <v>Training/Workshops/Classes</v>
          </cell>
        </row>
        <row r="32">
          <cell r="A32" t="str">
            <v>Transitional Housing</v>
          </cell>
        </row>
        <row r="33">
          <cell r="A33" t="str">
            <v>Transporation</v>
          </cell>
        </row>
        <row r="34">
          <cell r="A34" t="str">
            <v>Tutoring</v>
          </cell>
        </row>
        <row r="35">
          <cell r="A35" t="str">
            <v>Youth Services</v>
          </cell>
        </row>
      </sheetData>
      <sheetData sheetId="9">
        <row r="1">
          <cell r="A1" t="str">
            <v>Choose from drop down list</v>
          </cell>
        </row>
        <row r="2">
          <cell r="A2" t="str">
            <v>15 minutes</v>
          </cell>
        </row>
        <row r="3">
          <cell r="A3" t="str">
            <v>30 minutes</v>
          </cell>
        </row>
        <row r="4">
          <cell r="A4" t="str">
            <v>60 minutes</v>
          </cell>
        </row>
        <row r="5">
          <cell r="A5" t="str">
            <v>90 minutes</v>
          </cell>
        </row>
        <row r="6">
          <cell r="A6" t="str">
            <v>120 minutes</v>
          </cell>
        </row>
        <row r="7">
          <cell r="A7" t="str">
            <v>Appointment</v>
          </cell>
        </row>
        <row r="8">
          <cell r="A8" t="str">
            <v>Assessment</v>
          </cell>
        </row>
        <row r="9">
          <cell r="A9" t="str">
            <v>Bed night</v>
          </cell>
        </row>
        <row r="10">
          <cell r="A10" t="str">
            <v>Bundle of items</v>
          </cell>
        </row>
        <row r="11">
          <cell r="A11" t="str">
            <v>Contact</v>
          </cell>
        </row>
        <row r="12">
          <cell r="A12" t="str">
            <v>Day</v>
          </cell>
        </row>
        <row r="13">
          <cell r="A13" t="str">
            <v>Group session</v>
          </cell>
        </row>
        <row r="14">
          <cell r="A14" t="str">
            <v>Household</v>
          </cell>
        </row>
        <row r="15">
          <cell r="A15" t="str">
            <v>Individual</v>
          </cell>
        </row>
        <row r="16">
          <cell r="A16" t="str">
            <v>Item</v>
          </cell>
        </row>
        <row r="17">
          <cell r="A17" t="str">
            <v>Meal</v>
          </cell>
        </row>
        <row r="18">
          <cell r="A18" t="str">
            <v>Miles</v>
          </cell>
        </row>
        <row r="19">
          <cell r="A19" t="str">
            <v>One-on-one session</v>
          </cell>
        </row>
        <row r="20">
          <cell r="A20" t="str">
            <v>One-way trip</v>
          </cell>
        </row>
        <row r="21">
          <cell r="A21" t="str">
            <v>Phone call</v>
          </cell>
        </row>
        <row r="22">
          <cell r="A22" t="str">
            <v>Pound of food</v>
          </cell>
        </row>
        <row r="23">
          <cell r="A23" t="str">
            <v>Round trip</v>
          </cell>
        </row>
        <row r="24">
          <cell r="A24" t="str">
            <v>Visit</v>
          </cell>
        </row>
        <row r="25">
          <cell r="A25" t="str">
            <v>Voucher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20:O33" headerRowCount="0" totalsRowShown="0" headerRowDxfId="133" dataDxfId="131" headerRowBorderDxfId="132" tableBorderDxfId="130">
  <tableColumns count="13">
    <tableColumn id="1" xr3:uid="{00000000-0010-0000-0000-000001000000}" name="Building # " headerRowDxfId="129" dataDxfId="128"/>
    <tableColumn id="2" xr3:uid="{00000000-0010-0000-0000-000002000000}" name="# of Floors" headerRowDxfId="127" dataDxfId="126"/>
    <tableColumn id="3" xr3:uid="{00000000-0010-0000-0000-000003000000}" name=" Low-Income Units" headerRowDxfId="125" dataDxfId="124"/>
    <tableColumn id="4" xr3:uid="{00000000-0010-0000-0000-000004000000}" name="Common Area/ Manager Units" headerRowDxfId="123" dataDxfId="122"/>
    <tableColumn id="5" xr3:uid="{00000000-0010-0000-0000-000005000000}" name="Market Rate Units" headerRowDxfId="121" dataDxfId="120"/>
    <tableColumn id="6" xr3:uid="{00000000-0010-0000-0000-000006000000}" name="Common Area for Residential Services" headerRowDxfId="119" dataDxfId="118"/>
    <tableColumn id="7" xr3:uid="{00000000-0010-0000-0000-000007000000}" name="Other Common Area" headerRowDxfId="117" dataDxfId="116"/>
    <tableColumn id="8" xr3:uid="{00000000-0010-0000-0000-000008000000}" name="Structured Residential Parking" headerRowDxfId="115" dataDxfId="114"/>
    <tableColumn id="9" xr3:uid="{00000000-0010-0000-0000-000009000000}" name="Total Residential Gross Square Footage" headerRowDxfId="113" dataDxfId="112">
      <calculatedColumnFormula>SUM(E21:J21)</calculatedColumnFormula>
    </tableColumn>
    <tableColumn id="10" xr3:uid="{00000000-0010-0000-0000-00000A000000}" name="." headerRowDxfId="111" dataDxfId="110"/>
    <tableColumn id="11" xr3:uid="{00000000-0010-0000-0000-00000B000000}" name="# of floors2" headerRowDxfId="109" dataDxfId="108"/>
    <tableColumn id="12" xr3:uid="{00000000-0010-0000-0000-00000C000000}" name="Gross Square Footage" headerRowDxfId="107" dataDxfId="106"/>
    <tableColumn id="13" xr3:uid="{00000000-0010-0000-0000-00000D000000}" name="Total Gross Square Footage" headerRowDxfId="105" dataDxfId="104">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29.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30.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31.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3:H191"/>
  <sheetViews>
    <sheetView workbookViewId="0">
      <selection activeCell="D14" sqref="D14"/>
    </sheetView>
  </sheetViews>
  <sheetFormatPr defaultColWidth="9.1796875" defaultRowHeight="14.5" x14ac:dyDescent="0.35"/>
  <cols>
    <col min="1" max="1" width="17.453125" bestFit="1" customWidth="1"/>
    <col min="2" max="2" width="42.453125" bestFit="1" customWidth="1"/>
    <col min="4" max="4" width="19.54296875" bestFit="1" customWidth="1"/>
    <col min="5" max="5" width="25.26953125" bestFit="1" customWidth="1"/>
    <col min="7" max="7" width="16.54296875" bestFit="1" customWidth="1"/>
    <col min="8" max="8" width="10.7265625" bestFit="1" customWidth="1"/>
  </cols>
  <sheetData>
    <row r="3" spans="1:2" x14ac:dyDescent="0.35">
      <c r="A3" s="120" t="s">
        <v>502</v>
      </c>
      <c r="B3" s="282" t="s">
        <v>509</v>
      </c>
    </row>
    <row r="4" spans="1:2" x14ac:dyDescent="0.35">
      <c r="A4" s="120"/>
      <c r="B4" s="580" t="s">
        <v>969</v>
      </c>
    </row>
    <row r="5" spans="1:2" x14ac:dyDescent="0.35">
      <c r="B5" s="580" t="s">
        <v>492</v>
      </c>
    </row>
    <row r="6" spans="1:2" x14ac:dyDescent="0.35">
      <c r="B6" s="580" t="s">
        <v>1033</v>
      </c>
    </row>
    <row r="7" spans="1:2" x14ac:dyDescent="0.35">
      <c r="B7" s="580" t="s">
        <v>495</v>
      </c>
    </row>
    <row r="8" spans="1:2" x14ac:dyDescent="0.35">
      <c r="B8" s="580" t="s">
        <v>501</v>
      </c>
    </row>
    <row r="9" spans="1:2" x14ac:dyDescent="0.35">
      <c r="B9" s="580" t="s">
        <v>500</v>
      </c>
    </row>
    <row r="10" spans="1:2" x14ac:dyDescent="0.35">
      <c r="B10" s="580" t="s">
        <v>488</v>
      </c>
    </row>
    <row r="11" spans="1:2" x14ac:dyDescent="0.35">
      <c r="B11" s="580" t="s">
        <v>494</v>
      </c>
    </row>
    <row r="12" spans="1:2" x14ac:dyDescent="0.35">
      <c r="B12" s="580" t="s">
        <v>522</v>
      </c>
    </row>
    <row r="13" spans="1:2" x14ac:dyDescent="0.35">
      <c r="B13" s="580" t="s">
        <v>489</v>
      </c>
    </row>
    <row r="14" spans="1:2" x14ac:dyDescent="0.35">
      <c r="B14" s="580" t="s">
        <v>514</v>
      </c>
    </row>
    <row r="15" spans="1:2" x14ac:dyDescent="0.35">
      <c r="B15" s="580" t="s">
        <v>523</v>
      </c>
    </row>
    <row r="16" spans="1:2" x14ac:dyDescent="0.35">
      <c r="B16" s="580" t="s">
        <v>524</v>
      </c>
    </row>
    <row r="17" spans="1:2" x14ac:dyDescent="0.35">
      <c r="B17" s="580" t="s">
        <v>1034</v>
      </c>
    </row>
    <row r="18" spans="1:2" x14ac:dyDescent="0.35">
      <c r="B18" s="580" t="s">
        <v>473</v>
      </c>
    </row>
    <row r="19" spans="1:2" x14ac:dyDescent="0.35">
      <c r="B19" s="580" t="s">
        <v>499</v>
      </c>
    </row>
    <row r="20" spans="1:2" x14ac:dyDescent="0.35">
      <c r="B20" s="580" t="s">
        <v>1017</v>
      </c>
    </row>
    <row r="21" spans="1:2" x14ac:dyDescent="0.35">
      <c r="B21" s="580" t="s">
        <v>498</v>
      </c>
    </row>
    <row r="22" spans="1:2" x14ac:dyDescent="0.35">
      <c r="B22" s="580" t="s">
        <v>497</v>
      </c>
    </row>
    <row r="23" spans="1:2" x14ac:dyDescent="0.35">
      <c r="B23" s="581" t="s">
        <v>496</v>
      </c>
    </row>
    <row r="27" spans="1:2" x14ac:dyDescent="0.35">
      <c r="A27" t="s">
        <v>525</v>
      </c>
      <c r="B27" s="282" t="s">
        <v>509</v>
      </c>
    </row>
    <row r="28" spans="1:2" x14ac:dyDescent="0.35">
      <c r="B28" s="583" t="s">
        <v>526</v>
      </c>
    </row>
    <row r="29" spans="1:2" x14ac:dyDescent="0.35">
      <c r="B29" s="582" t="s">
        <v>527</v>
      </c>
    </row>
    <row r="31" spans="1:2" x14ac:dyDescent="0.35">
      <c r="A31" t="s">
        <v>639</v>
      </c>
      <c r="B31" s="282" t="s">
        <v>509</v>
      </c>
    </row>
    <row r="32" spans="1:2" x14ac:dyDescent="0.35">
      <c r="B32" s="583" t="s">
        <v>526</v>
      </c>
    </row>
    <row r="33" spans="1:2" x14ac:dyDescent="0.35">
      <c r="B33" s="583" t="s">
        <v>527</v>
      </c>
    </row>
    <row r="34" spans="1:2" x14ac:dyDescent="0.35">
      <c r="B34" s="582" t="s">
        <v>640</v>
      </c>
    </row>
    <row r="36" spans="1:2" x14ac:dyDescent="0.35">
      <c r="A36" t="s">
        <v>654</v>
      </c>
      <c r="B36" s="282" t="s">
        <v>509</v>
      </c>
    </row>
    <row r="37" spans="1:2" x14ac:dyDescent="0.35">
      <c r="B37" s="583" t="s">
        <v>526</v>
      </c>
    </row>
    <row r="38" spans="1:2" x14ac:dyDescent="0.35">
      <c r="B38" s="583" t="s">
        <v>527</v>
      </c>
    </row>
    <row r="39" spans="1:2" x14ac:dyDescent="0.35">
      <c r="B39" s="582" t="s">
        <v>653</v>
      </c>
    </row>
    <row r="41" spans="1:2" x14ac:dyDescent="0.35">
      <c r="A41" t="s">
        <v>528</v>
      </c>
      <c r="B41" s="282" t="s">
        <v>509</v>
      </c>
    </row>
    <row r="42" spans="1:2" x14ac:dyDescent="0.35">
      <c r="B42" s="583" t="s">
        <v>529</v>
      </c>
    </row>
    <row r="43" spans="1:2" x14ac:dyDescent="0.35">
      <c r="B43" s="583" t="s">
        <v>530</v>
      </c>
    </row>
    <row r="44" spans="1:2" x14ac:dyDescent="0.35">
      <c r="B44" s="583" t="s">
        <v>531</v>
      </c>
    </row>
    <row r="45" spans="1:2" x14ac:dyDescent="0.35">
      <c r="B45" s="582" t="s">
        <v>532</v>
      </c>
    </row>
    <row r="47" spans="1:2" x14ac:dyDescent="0.35">
      <c r="A47" t="s">
        <v>533</v>
      </c>
      <c r="B47" s="282" t="s">
        <v>509</v>
      </c>
    </row>
    <row r="48" spans="1:2" x14ac:dyDescent="0.35">
      <c r="B48" s="583" t="s">
        <v>534</v>
      </c>
    </row>
    <row r="49" spans="1:8" x14ac:dyDescent="0.35">
      <c r="B49" s="582" t="s">
        <v>37</v>
      </c>
    </row>
    <row r="52" spans="1:8" x14ac:dyDescent="0.35">
      <c r="A52" t="s">
        <v>535</v>
      </c>
      <c r="B52" s="282" t="s">
        <v>521</v>
      </c>
      <c r="D52" t="s">
        <v>657</v>
      </c>
      <c r="E52" s="282" t="s">
        <v>509</v>
      </c>
      <c r="G52" t="s">
        <v>664</v>
      </c>
      <c r="H52" t="s">
        <v>665</v>
      </c>
    </row>
    <row r="53" spans="1:8" x14ac:dyDescent="0.35">
      <c r="B53" s="583" t="s">
        <v>504</v>
      </c>
      <c r="E53" s="583" t="s">
        <v>504</v>
      </c>
      <c r="G53" t="s">
        <v>658</v>
      </c>
      <c r="H53" t="s">
        <v>663</v>
      </c>
    </row>
    <row r="54" spans="1:8" x14ac:dyDescent="0.35">
      <c r="B54" s="583" t="s">
        <v>518</v>
      </c>
      <c r="E54" s="582" t="s">
        <v>518</v>
      </c>
      <c r="G54" t="s">
        <v>659</v>
      </c>
      <c r="H54" t="s">
        <v>660</v>
      </c>
    </row>
    <row r="55" spans="1:8" x14ac:dyDescent="0.35">
      <c r="B55" s="582" t="s">
        <v>656</v>
      </c>
      <c r="H55" t="s">
        <v>615</v>
      </c>
    </row>
    <row r="56" spans="1:8" x14ac:dyDescent="0.35">
      <c r="H56" t="s">
        <v>661</v>
      </c>
    </row>
    <row r="57" spans="1:8" x14ac:dyDescent="0.35">
      <c r="A57" t="s">
        <v>672</v>
      </c>
      <c r="B57" s="282" t="s">
        <v>509</v>
      </c>
      <c r="H57" t="s">
        <v>662</v>
      </c>
    </row>
    <row r="58" spans="1:8" x14ac:dyDescent="0.35">
      <c r="B58" s="583" t="s">
        <v>670</v>
      </c>
    </row>
    <row r="59" spans="1:8" x14ac:dyDescent="0.35">
      <c r="B59" s="582" t="s">
        <v>671</v>
      </c>
    </row>
    <row r="61" spans="1:8" x14ac:dyDescent="0.35">
      <c r="A61" t="s">
        <v>536</v>
      </c>
      <c r="B61" s="282" t="s">
        <v>509</v>
      </c>
    </row>
    <row r="62" spans="1:8" x14ac:dyDescent="0.35">
      <c r="B62" s="583" t="s">
        <v>537</v>
      </c>
    </row>
    <row r="63" spans="1:8" x14ac:dyDescent="0.35">
      <c r="B63" s="582" t="s">
        <v>538</v>
      </c>
    </row>
    <row r="66" spans="1:5" x14ac:dyDescent="0.35">
      <c r="A66" t="s">
        <v>37</v>
      </c>
      <c r="B66" s="282"/>
    </row>
    <row r="67" spans="1:5" x14ac:dyDescent="0.35">
      <c r="B67" s="582" t="s">
        <v>516</v>
      </c>
    </row>
    <row r="69" spans="1:5" x14ac:dyDescent="0.35">
      <c r="A69" t="s">
        <v>534</v>
      </c>
      <c r="B69" s="282" t="s">
        <v>509</v>
      </c>
      <c r="D69" t="s">
        <v>681</v>
      </c>
      <c r="E69" s="282" t="s">
        <v>509</v>
      </c>
    </row>
    <row r="70" spans="1:5" x14ac:dyDescent="0.35">
      <c r="B70" s="583" t="s">
        <v>39</v>
      </c>
      <c r="E70" s="583" t="s">
        <v>39</v>
      </c>
    </row>
    <row r="71" spans="1:5" x14ac:dyDescent="0.35">
      <c r="B71" s="583" t="s">
        <v>38</v>
      </c>
      <c r="E71" s="583" t="s">
        <v>38</v>
      </c>
    </row>
    <row r="72" spans="1:5" x14ac:dyDescent="0.35">
      <c r="B72" s="583" t="s">
        <v>539</v>
      </c>
      <c r="E72" s="583" t="s">
        <v>539</v>
      </c>
    </row>
    <row r="73" spans="1:5" x14ac:dyDescent="0.35">
      <c r="B73" s="583" t="s">
        <v>540</v>
      </c>
      <c r="E73" s="583" t="s">
        <v>540</v>
      </c>
    </row>
    <row r="74" spans="1:5" x14ac:dyDescent="0.35">
      <c r="B74" s="583" t="s">
        <v>541</v>
      </c>
      <c r="E74" s="583" t="s">
        <v>541</v>
      </c>
    </row>
    <row r="75" spans="1:5" x14ac:dyDescent="0.35">
      <c r="B75" s="583" t="s">
        <v>542</v>
      </c>
      <c r="E75" s="583" t="s">
        <v>542</v>
      </c>
    </row>
    <row r="76" spans="1:5" x14ac:dyDescent="0.35">
      <c r="B76" s="582" t="s">
        <v>543</v>
      </c>
      <c r="E76" s="583" t="s">
        <v>1004</v>
      </c>
    </row>
    <row r="77" spans="1:5" x14ac:dyDescent="0.35">
      <c r="E77" s="582" t="s">
        <v>1005</v>
      </c>
    </row>
    <row r="78" spans="1:5" x14ac:dyDescent="0.35">
      <c r="A78" t="s">
        <v>564</v>
      </c>
      <c r="B78" s="282" t="s">
        <v>509</v>
      </c>
    </row>
    <row r="79" spans="1:5" x14ac:dyDescent="0.35">
      <c r="B79" s="583" t="s">
        <v>37</v>
      </c>
    </row>
    <row r="80" spans="1:5" x14ac:dyDescent="0.35">
      <c r="B80" s="583" t="s">
        <v>38</v>
      </c>
    </row>
    <row r="81" spans="1:2" x14ac:dyDescent="0.35">
      <c r="B81" s="583" t="s">
        <v>39</v>
      </c>
    </row>
    <row r="82" spans="1:2" x14ac:dyDescent="0.35">
      <c r="B82" s="583" t="s">
        <v>539</v>
      </c>
    </row>
    <row r="83" spans="1:2" x14ac:dyDescent="0.35">
      <c r="B83" s="583" t="s">
        <v>540</v>
      </c>
    </row>
    <row r="84" spans="1:2" x14ac:dyDescent="0.35">
      <c r="B84" s="583" t="s">
        <v>541</v>
      </c>
    </row>
    <row r="85" spans="1:2" x14ac:dyDescent="0.35">
      <c r="B85" s="583" t="s">
        <v>542</v>
      </c>
    </row>
    <row r="86" spans="1:2" x14ac:dyDescent="0.35">
      <c r="B86" s="582" t="s">
        <v>543</v>
      </c>
    </row>
    <row r="88" spans="1:2" x14ac:dyDescent="0.35">
      <c r="A88" t="s">
        <v>565</v>
      </c>
      <c r="B88" s="282" t="s">
        <v>509</v>
      </c>
    </row>
    <row r="89" spans="1:2" x14ac:dyDescent="0.35">
      <c r="B89" s="583" t="s">
        <v>318</v>
      </c>
    </row>
    <row r="90" spans="1:2" x14ac:dyDescent="0.35">
      <c r="B90" s="582" t="s">
        <v>566</v>
      </c>
    </row>
    <row r="93" spans="1:2" x14ac:dyDescent="0.35">
      <c r="A93" t="s">
        <v>544</v>
      </c>
      <c r="B93" s="282" t="s">
        <v>509</v>
      </c>
    </row>
    <row r="94" spans="1:2" x14ac:dyDescent="0.35">
      <c r="B94" s="584">
        <v>0.25</v>
      </c>
    </row>
    <row r="95" spans="1:2" x14ac:dyDescent="0.35">
      <c r="B95" s="584">
        <v>0.3</v>
      </c>
    </row>
    <row r="96" spans="1:2" x14ac:dyDescent="0.35">
      <c r="B96" s="584">
        <v>0.35</v>
      </c>
    </row>
    <row r="97" spans="1:2" x14ac:dyDescent="0.35">
      <c r="B97" s="584">
        <v>0.4</v>
      </c>
    </row>
    <row r="98" spans="1:2" x14ac:dyDescent="0.35">
      <c r="B98" s="584">
        <v>0.45</v>
      </c>
    </row>
    <row r="99" spans="1:2" x14ac:dyDescent="0.35">
      <c r="B99" s="584">
        <v>0.5</v>
      </c>
    </row>
    <row r="100" spans="1:2" x14ac:dyDescent="0.35">
      <c r="B100" s="584">
        <v>0.55000000000000004</v>
      </c>
    </row>
    <row r="101" spans="1:2" x14ac:dyDescent="0.35">
      <c r="B101" s="584">
        <v>0.6</v>
      </c>
    </row>
    <row r="102" spans="1:2" x14ac:dyDescent="0.35">
      <c r="B102" s="584">
        <v>0.65</v>
      </c>
    </row>
    <row r="103" spans="1:2" x14ac:dyDescent="0.35">
      <c r="B103" s="585">
        <v>0.8</v>
      </c>
    </row>
    <row r="106" spans="1:2" x14ac:dyDescent="0.35">
      <c r="A106" t="s">
        <v>545</v>
      </c>
      <c r="B106" s="282" t="s">
        <v>509</v>
      </c>
    </row>
    <row r="107" spans="1:2" x14ac:dyDescent="0.35">
      <c r="B107" s="583" t="s">
        <v>546</v>
      </c>
    </row>
    <row r="108" spans="1:2" x14ac:dyDescent="0.35">
      <c r="B108" s="582" t="s">
        <v>547</v>
      </c>
    </row>
    <row r="111" spans="1:2" x14ac:dyDescent="0.35">
      <c r="A111" t="s">
        <v>549</v>
      </c>
      <c r="B111" s="838" t="s">
        <v>548</v>
      </c>
    </row>
    <row r="117" spans="1:2" x14ac:dyDescent="0.35">
      <c r="A117" t="s">
        <v>558</v>
      </c>
      <c r="B117" s="282" t="s">
        <v>509</v>
      </c>
    </row>
    <row r="118" spans="1:2" x14ac:dyDescent="0.35">
      <c r="B118" s="583" t="s">
        <v>557</v>
      </c>
    </row>
    <row r="119" spans="1:2" x14ac:dyDescent="0.35">
      <c r="B119" s="583" t="s">
        <v>551</v>
      </c>
    </row>
    <row r="120" spans="1:2" x14ac:dyDescent="0.35">
      <c r="B120" s="583" t="s">
        <v>552</v>
      </c>
    </row>
    <row r="121" spans="1:2" x14ac:dyDescent="0.35">
      <c r="B121" s="583" t="s">
        <v>553</v>
      </c>
    </row>
    <row r="122" spans="1:2" x14ac:dyDescent="0.35">
      <c r="B122" s="583" t="s">
        <v>554</v>
      </c>
    </row>
    <row r="123" spans="1:2" x14ac:dyDescent="0.35">
      <c r="B123" s="583" t="s">
        <v>555</v>
      </c>
    </row>
    <row r="124" spans="1:2" x14ac:dyDescent="0.35">
      <c r="B124" s="583" t="s">
        <v>556</v>
      </c>
    </row>
    <row r="125" spans="1:2" x14ac:dyDescent="0.35">
      <c r="B125" s="582" t="s">
        <v>550</v>
      </c>
    </row>
    <row r="128" spans="1:2" x14ac:dyDescent="0.35">
      <c r="A128" t="s">
        <v>559</v>
      </c>
      <c r="B128" s="282" t="s">
        <v>509</v>
      </c>
    </row>
    <row r="129" spans="1:2" x14ac:dyDescent="0.35">
      <c r="B129" s="583" t="s">
        <v>28</v>
      </c>
    </row>
    <row r="130" spans="1:2" x14ac:dyDescent="0.35">
      <c r="B130" s="583" t="s">
        <v>25</v>
      </c>
    </row>
    <row r="131" spans="1:2" x14ac:dyDescent="0.35">
      <c r="B131" s="582" t="s">
        <v>22</v>
      </c>
    </row>
    <row r="133" spans="1:2" x14ac:dyDescent="0.35">
      <c r="A133" t="s">
        <v>569</v>
      </c>
      <c r="B133" s="282" t="s">
        <v>509</v>
      </c>
    </row>
    <row r="134" spans="1:2" x14ac:dyDescent="0.35">
      <c r="B134" s="583" t="s">
        <v>570</v>
      </c>
    </row>
    <row r="135" spans="1:2" x14ac:dyDescent="0.35">
      <c r="B135" s="583" t="s">
        <v>571</v>
      </c>
    </row>
    <row r="136" spans="1:2" x14ac:dyDescent="0.35">
      <c r="B136" s="583" t="s">
        <v>572</v>
      </c>
    </row>
    <row r="137" spans="1:2" x14ac:dyDescent="0.35">
      <c r="B137" s="583" t="s">
        <v>573</v>
      </c>
    </row>
    <row r="138" spans="1:2" x14ac:dyDescent="0.35">
      <c r="B138" s="759"/>
    </row>
    <row r="139" spans="1:2" x14ac:dyDescent="0.35">
      <c r="A139" t="s">
        <v>576</v>
      </c>
      <c r="B139" s="282" t="s">
        <v>521</v>
      </c>
    </row>
    <row r="140" spans="1:2" x14ac:dyDescent="0.35">
      <c r="B140" s="583" t="s">
        <v>996</v>
      </c>
    </row>
    <row r="141" spans="1:2" x14ac:dyDescent="0.35">
      <c r="B141" s="582" t="s">
        <v>997</v>
      </c>
    </row>
    <row r="143" spans="1:2" x14ac:dyDescent="0.35">
      <c r="A143" t="s">
        <v>577</v>
      </c>
      <c r="B143" s="282" t="s">
        <v>509</v>
      </c>
    </row>
    <row r="144" spans="1:2" x14ac:dyDescent="0.35">
      <c r="B144" s="583" t="s">
        <v>578</v>
      </c>
    </row>
    <row r="145" spans="1:2" x14ac:dyDescent="0.35">
      <c r="B145" s="583" t="s">
        <v>579</v>
      </c>
    </row>
    <row r="146" spans="1:2" x14ac:dyDescent="0.35">
      <c r="B146" s="583" t="s">
        <v>580</v>
      </c>
    </row>
    <row r="147" spans="1:2" x14ac:dyDescent="0.35">
      <c r="B147" s="583" t="s">
        <v>998</v>
      </c>
    </row>
    <row r="148" spans="1:2" x14ac:dyDescent="0.35">
      <c r="B148" s="582" t="s">
        <v>999</v>
      </c>
    </row>
    <row r="150" spans="1:2" x14ac:dyDescent="0.35">
      <c r="A150" t="s">
        <v>584</v>
      </c>
      <c r="B150" s="282" t="s">
        <v>509</v>
      </c>
    </row>
    <row r="151" spans="1:2" x14ac:dyDescent="0.35">
      <c r="B151" s="583" t="s">
        <v>585</v>
      </c>
    </row>
    <row r="152" spans="1:2" x14ac:dyDescent="0.35">
      <c r="B152" s="583" t="s">
        <v>583</v>
      </c>
    </row>
    <row r="153" spans="1:2" x14ac:dyDescent="0.35">
      <c r="B153" s="583" t="s">
        <v>586</v>
      </c>
    </row>
    <row r="154" spans="1:2" x14ac:dyDescent="0.35">
      <c r="B154" s="582" t="s">
        <v>587</v>
      </c>
    </row>
    <row r="156" spans="1:2" x14ac:dyDescent="0.35">
      <c r="A156" t="s">
        <v>1024</v>
      </c>
      <c r="B156" s="282" t="s">
        <v>509</v>
      </c>
    </row>
    <row r="157" spans="1:2" x14ac:dyDescent="0.35">
      <c r="B157" s="583" t="s">
        <v>1023</v>
      </c>
    </row>
    <row r="158" spans="1:2" x14ac:dyDescent="0.35">
      <c r="B158" s="583" t="s">
        <v>585</v>
      </c>
    </row>
    <row r="159" spans="1:2" x14ac:dyDescent="0.35">
      <c r="B159" s="583" t="s">
        <v>583</v>
      </c>
    </row>
    <row r="160" spans="1:2" x14ac:dyDescent="0.35">
      <c r="B160" s="583" t="s">
        <v>586</v>
      </c>
    </row>
    <row r="161" spans="1:5" x14ac:dyDescent="0.35">
      <c r="B161" s="582" t="s">
        <v>587</v>
      </c>
    </row>
    <row r="165" spans="1:5" x14ac:dyDescent="0.35">
      <c r="A165" t="s">
        <v>595</v>
      </c>
      <c r="B165" s="282" t="s">
        <v>509</v>
      </c>
      <c r="D165" t="s">
        <v>637</v>
      </c>
    </row>
    <row r="166" spans="1:5" x14ac:dyDescent="0.35">
      <c r="B166" s="781" t="s">
        <v>593</v>
      </c>
      <c r="E166" s="282" t="s">
        <v>509</v>
      </c>
    </row>
    <row r="167" spans="1:5" x14ac:dyDescent="0.35">
      <c r="B167" s="781" t="s">
        <v>590</v>
      </c>
      <c r="E167" s="781" t="s">
        <v>593</v>
      </c>
    </row>
    <row r="168" spans="1:5" x14ac:dyDescent="0.35">
      <c r="B168" s="781" t="s">
        <v>591</v>
      </c>
      <c r="E168" s="781" t="s">
        <v>590</v>
      </c>
    </row>
    <row r="169" spans="1:5" x14ac:dyDescent="0.35">
      <c r="B169" s="781" t="s">
        <v>609</v>
      </c>
      <c r="E169" s="781" t="s">
        <v>591</v>
      </c>
    </row>
    <row r="170" spans="1:5" x14ac:dyDescent="0.35">
      <c r="B170" s="781" t="s">
        <v>588</v>
      </c>
      <c r="E170" s="781" t="s">
        <v>609</v>
      </c>
    </row>
    <row r="171" spans="1:5" x14ac:dyDescent="0.35">
      <c r="B171" s="781" t="s">
        <v>702</v>
      </c>
      <c r="E171" s="781" t="s">
        <v>588</v>
      </c>
    </row>
    <row r="172" spans="1:5" x14ac:dyDescent="0.35">
      <c r="B172" s="781" t="s">
        <v>538</v>
      </c>
      <c r="E172" s="781" t="s">
        <v>702</v>
      </c>
    </row>
    <row r="173" spans="1:5" x14ac:dyDescent="0.35">
      <c r="B173" s="781" t="s">
        <v>594</v>
      </c>
      <c r="E173" s="781" t="s">
        <v>538</v>
      </c>
    </row>
    <row r="174" spans="1:5" x14ac:dyDescent="0.35">
      <c r="B174" s="781" t="s">
        <v>592</v>
      </c>
      <c r="E174" s="781" t="s">
        <v>594</v>
      </c>
    </row>
    <row r="175" spans="1:5" x14ac:dyDescent="0.35">
      <c r="B175" s="781" t="s">
        <v>641</v>
      </c>
      <c r="E175" s="781" t="s">
        <v>592</v>
      </c>
    </row>
    <row r="176" spans="1:5" x14ac:dyDescent="0.35">
      <c r="B176" s="781" t="s">
        <v>642</v>
      </c>
      <c r="E176" s="781" t="s">
        <v>589</v>
      </c>
    </row>
    <row r="177" spans="1:5" x14ac:dyDescent="0.35">
      <c r="B177" s="781" t="s">
        <v>694</v>
      </c>
      <c r="E177" s="781" t="s">
        <v>703</v>
      </c>
    </row>
    <row r="178" spans="1:5" x14ac:dyDescent="0.35">
      <c r="B178" s="781" t="s">
        <v>695</v>
      </c>
      <c r="E178" s="781" t="s">
        <v>704</v>
      </c>
    </row>
    <row r="179" spans="1:5" x14ac:dyDescent="0.35">
      <c r="B179" s="781" t="s">
        <v>696</v>
      </c>
      <c r="E179" s="809" t="s">
        <v>610</v>
      </c>
    </row>
    <row r="180" spans="1:5" x14ac:dyDescent="0.35">
      <c r="B180" s="809" t="s">
        <v>610</v>
      </c>
      <c r="E180" s="839" t="s">
        <v>229</v>
      </c>
    </row>
    <row r="181" spans="1:5" x14ac:dyDescent="0.35">
      <c r="B181" s="839" t="s">
        <v>229</v>
      </c>
    </row>
    <row r="184" spans="1:5" x14ac:dyDescent="0.35">
      <c r="A184" t="s">
        <v>600</v>
      </c>
      <c r="B184" s="282" t="s">
        <v>509</v>
      </c>
    </row>
    <row r="185" spans="1:5" x14ac:dyDescent="0.35">
      <c r="B185" s="583" t="s">
        <v>598</v>
      </c>
    </row>
    <row r="186" spans="1:5" x14ac:dyDescent="0.35">
      <c r="B186" s="582" t="s">
        <v>599</v>
      </c>
    </row>
    <row r="189" spans="1:5" x14ac:dyDescent="0.35">
      <c r="A189" t="s">
        <v>685</v>
      </c>
      <c r="B189" s="282" t="s">
        <v>509</v>
      </c>
    </row>
    <row r="190" spans="1:5" x14ac:dyDescent="0.35">
      <c r="B190" s="583" t="s">
        <v>684</v>
      </c>
    </row>
    <row r="191" spans="1:5" x14ac:dyDescent="0.35">
      <c r="B191" s="582" t="s">
        <v>686</v>
      </c>
    </row>
  </sheetData>
  <sortState xmlns:xlrd2="http://schemas.microsoft.com/office/spreadsheetml/2017/richdata2" ref="B4:B22">
    <sortCondition ref="B22"/>
  </sortState>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H34"/>
  <sheetViews>
    <sheetView showGridLines="0" zoomScaleNormal="100" workbookViewId="0">
      <selection activeCell="I31" sqref="I31"/>
    </sheetView>
  </sheetViews>
  <sheetFormatPr defaultColWidth="9.1796875" defaultRowHeight="14.5" x14ac:dyDescent="0.35"/>
  <cols>
    <col min="1" max="2" width="1.7265625" style="324" customWidth="1"/>
    <col min="3" max="3" width="32" style="324" customWidth="1"/>
    <col min="4" max="4" width="20" style="324" customWidth="1"/>
    <col min="5" max="5" width="11.453125" style="324" customWidth="1"/>
    <col min="6" max="7" width="21.453125" style="324" customWidth="1"/>
    <col min="8" max="8" width="1.7265625" style="324" customWidth="1"/>
    <col min="9" max="16384" width="9.1796875" style="324"/>
  </cols>
  <sheetData>
    <row r="1" spans="2:8" ht="9" customHeight="1" thickBot="1" x14ac:dyDescent="0.4"/>
    <row r="2" spans="2:8" ht="9" customHeight="1" x14ac:dyDescent="0.35">
      <c r="B2" s="347"/>
      <c r="C2" s="348"/>
      <c r="D2" s="348"/>
      <c r="E2" s="348"/>
      <c r="F2" s="348"/>
      <c r="G2" s="949"/>
      <c r="H2" s="349"/>
    </row>
    <row r="3" spans="2:8" ht="18.5" x14ac:dyDescent="0.45">
      <c r="B3" s="119"/>
      <c r="C3" s="1796" t="s">
        <v>72</v>
      </c>
      <c r="D3" s="1796"/>
      <c r="E3" s="1796"/>
      <c r="F3" s="1796"/>
      <c r="G3" s="1796"/>
      <c r="H3" s="121"/>
    </row>
    <row r="4" spans="2:8" x14ac:dyDescent="0.35">
      <c r="B4" s="119"/>
      <c r="C4" s="120"/>
      <c r="D4" s="120"/>
      <c r="E4" s="120"/>
      <c r="F4" s="120"/>
      <c r="G4"/>
      <c r="H4" s="121"/>
    </row>
    <row r="5" spans="2:8" ht="15" thickBot="1" x14ac:dyDescent="0.4">
      <c r="B5" s="119"/>
      <c r="C5" s="1795" t="str">
        <f>IF('1'!G5="","Enter Project Name on Form 1",(CONCATENATE("Project Name: ",'1'!G5)))</f>
        <v>Enter Project Name on Form 1</v>
      </c>
      <c r="D5" s="1795"/>
      <c r="E5" s="1795"/>
      <c r="F5" s="1795"/>
      <c r="G5"/>
      <c r="H5" s="121"/>
    </row>
    <row r="6" spans="2:8" ht="15" thickBot="1" x14ac:dyDescent="0.4">
      <c r="B6" s="119"/>
      <c r="C6" s="120"/>
      <c r="D6" s="120"/>
      <c r="E6" s="120"/>
      <c r="F6" s="120"/>
      <c r="G6"/>
      <c r="H6" s="121"/>
    </row>
    <row r="7" spans="2:8" ht="26.5" thickBot="1" x14ac:dyDescent="0.4">
      <c r="B7" s="119"/>
      <c r="C7" s="350" t="s">
        <v>73</v>
      </c>
      <c r="D7" s="1074" t="s">
        <v>74</v>
      </c>
      <c r="E7" s="1075" t="s">
        <v>75</v>
      </c>
      <c r="F7" s="1075" t="s">
        <v>76</v>
      </c>
      <c r="G7" s="1076" t="s">
        <v>482</v>
      </c>
      <c r="H7" s="121"/>
    </row>
    <row r="8" spans="2:8" ht="26.5" x14ac:dyDescent="0.35">
      <c r="B8" s="119"/>
      <c r="C8" s="1069" t="s">
        <v>77</v>
      </c>
      <c r="D8" s="1078"/>
      <c r="E8" s="1077"/>
      <c r="F8" s="1077"/>
      <c r="G8" s="1079"/>
      <c r="H8" s="121"/>
    </row>
    <row r="9" spans="2:8" x14ac:dyDescent="0.35">
      <c r="B9" s="119"/>
      <c r="C9" s="1072" t="s">
        <v>509</v>
      </c>
      <c r="D9" s="628"/>
      <c r="E9" s="629"/>
      <c r="F9" s="1472">
        <f>D9*E9</f>
        <v>0</v>
      </c>
      <c r="G9" s="1080"/>
      <c r="H9" s="121"/>
    </row>
    <row r="10" spans="2:8" x14ac:dyDescent="0.35">
      <c r="B10" s="119"/>
      <c r="C10" s="1073"/>
      <c r="D10" s="631"/>
      <c r="E10" s="632"/>
      <c r="F10" s="1473">
        <f t="shared" ref="F10:F24" si="0">D10*E10</f>
        <v>0</v>
      </c>
      <c r="G10" s="1080"/>
      <c r="H10" s="121"/>
    </row>
    <row r="11" spans="2:8" x14ac:dyDescent="0.35">
      <c r="B11" s="119"/>
      <c r="C11" s="1073"/>
      <c r="D11" s="631"/>
      <c r="E11" s="632"/>
      <c r="F11" s="1473">
        <f t="shared" si="0"/>
        <v>0</v>
      </c>
      <c r="G11" s="1080"/>
      <c r="H11" s="121"/>
    </row>
    <row r="12" spans="2:8" x14ac:dyDescent="0.35">
      <c r="B12" s="119"/>
      <c r="C12" s="1073"/>
      <c r="D12" s="631"/>
      <c r="E12" s="632"/>
      <c r="F12" s="1473">
        <f t="shared" si="0"/>
        <v>0</v>
      </c>
      <c r="G12" s="1080"/>
      <c r="H12" s="121"/>
    </row>
    <row r="13" spans="2:8" x14ac:dyDescent="0.35">
      <c r="B13" s="119"/>
      <c r="C13" s="1073"/>
      <c r="D13" s="631"/>
      <c r="E13" s="632"/>
      <c r="F13" s="1473">
        <f t="shared" si="0"/>
        <v>0</v>
      </c>
      <c r="G13" s="1080"/>
      <c r="H13" s="121"/>
    </row>
    <row r="14" spans="2:8" x14ac:dyDescent="0.35">
      <c r="B14" s="119"/>
      <c r="C14" s="1073"/>
      <c r="D14" s="631"/>
      <c r="E14" s="632"/>
      <c r="F14" s="1473">
        <f t="shared" si="0"/>
        <v>0</v>
      </c>
      <c r="G14" s="1080"/>
      <c r="H14" s="121"/>
    </row>
    <row r="15" spans="2:8" x14ac:dyDescent="0.35">
      <c r="B15" s="119"/>
      <c r="C15" s="1073"/>
      <c r="D15" s="631"/>
      <c r="E15" s="632"/>
      <c r="F15" s="1473">
        <f t="shared" si="0"/>
        <v>0</v>
      </c>
      <c r="G15" s="1080"/>
      <c r="H15" s="121"/>
    </row>
    <row r="16" spans="2:8" x14ac:dyDescent="0.35">
      <c r="B16" s="119"/>
      <c r="C16" s="1073"/>
      <c r="D16" s="631"/>
      <c r="E16" s="632"/>
      <c r="F16" s="1473">
        <f t="shared" si="0"/>
        <v>0</v>
      </c>
      <c r="G16" s="1080"/>
      <c r="H16" s="121"/>
    </row>
    <row r="17" spans="2:8" x14ac:dyDescent="0.35">
      <c r="B17" s="119"/>
      <c r="C17" s="1073"/>
      <c r="D17" s="631"/>
      <c r="E17" s="632"/>
      <c r="F17" s="1473">
        <f t="shared" si="0"/>
        <v>0</v>
      </c>
      <c r="G17" s="1080"/>
      <c r="H17" s="121"/>
    </row>
    <row r="18" spans="2:8" x14ac:dyDescent="0.35">
      <c r="B18" s="119"/>
      <c r="C18" s="1073"/>
      <c r="D18" s="631"/>
      <c r="E18" s="632"/>
      <c r="F18" s="1473">
        <f t="shared" si="0"/>
        <v>0</v>
      </c>
      <c r="G18" s="1080"/>
      <c r="H18" s="121"/>
    </row>
    <row r="19" spans="2:8" ht="3.75" customHeight="1" x14ac:dyDescent="0.35">
      <c r="B19" s="119"/>
      <c r="C19" s="1070"/>
      <c r="D19" s="1095"/>
      <c r="E19" s="1096"/>
      <c r="F19" s="1474">
        <f t="shared" si="0"/>
        <v>0</v>
      </c>
      <c r="G19" s="1071"/>
      <c r="H19" s="121"/>
    </row>
    <row r="20" spans="2:8" x14ac:dyDescent="0.35">
      <c r="B20" s="119"/>
      <c r="C20" s="630" t="s">
        <v>78</v>
      </c>
      <c r="D20" s="631"/>
      <c r="E20" s="632"/>
      <c r="F20" s="1473">
        <f t="shared" si="0"/>
        <v>0</v>
      </c>
      <c r="G20" s="1080"/>
      <c r="H20" s="121"/>
    </row>
    <row r="21" spans="2:8" x14ac:dyDescent="0.35">
      <c r="B21" s="119"/>
      <c r="C21" s="630" t="s">
        <v>79</v>
      </c>
      <c r="D21" s="631"/>
      <c r="E21" s="632"/>
      <c r="F21" s="1473">
        <f t="shared" si="0"/>
        <v>0</v>
      </c>
      <c r="G21" s="1080"/>
      <c r="H21" s="121"/>
    </row>
    <row r="22" spans="2:8" x14ac:dyDescent="0.35">
      <c r="B22" s="119"/>
      <c r="C22" s="630" t="s">
        <v>80</v>
      </c>
      <c r="D22" s="631"/>
      <c r="E22" s="632"/>
      <c r="F22" s="1473">
        <f t="shared" si="0"/>
        <v>0</v>
      </c>
      <c r="G22" s="1080"/>
      <c r="H22" s="121"/>
    </row>
    <row r="23" spans="2:8" x14ac:dyDescent="0.35">
      <c r="B23" s="119"/>
      <c r="C23" s="630" t="s">
        <v>81</v>
      </c>
      <c r="D23" s="631"/>
      <c r="E23" s="632"/>
      <c r="F23" s="1473">
        <f t="shared" si="0"/>
        <v>0</v>
      </c>
      <c r="G23" s="1080"/>
      <c r="H23" s="121"/>
    </row>
    <row r="24" spans="2:8" ht="15" thickBot="1" x14ac:dyDescent="0.4">
      <c r="B24" s="119"/>
      <c r="C24" s="634" t="s">
        <v>82</v>
      </c>
      <c r="D24" s="635"/>
      <c r="E24" s="633"/>
      <c r="F24" s="1475">
        <f t="shared" si="0"/>
        <v>0</v>
      </c>
      <c r="G24" s="1082"/>
      <c r="H24" s="121"/>
    </row>
    <row r="25" spans="2:8" ht="15.5" thickTop="1" thickBot="1" x14ac:dyDescent="0.4">
      <c r="B25" s="119"/>
      <c r="C25" s="351" t="s">
        <v>83</v>
      </c>
      <c r="D25" s="352"/>
      <c r="E25" s="283">
        <f>SUM(E9:E24)</f>
        <v>0</v>
      </c>
      <c r="F25" s="1476">
        <f>SUM(F9:F24)</f>
        <v>0</v>
      </c>
      <c r="G25" s="1081"/>
      <c r="H25" s="121"/>
    </row>
    <row r="26" spans="2:8" x14ac:dyDescent="0.35">
      <c r="B26" s="119"/>
      <c r="C26" s="341"/>
      <c r="D26" s="120"/>
      <c r="E26" s="120"/>
      <c r="F26" s="353" t="s">
        <v>34</v>
      </c>
      <c r="G26"/>
      <c r="H26" s="121"/>
    </row>
    <row r="27" spans="2:8" x14ac:dyDescent="0.35">
      <c r="B27" s="119"/>
      <c r="C27" s="120" t="s">
        <v>1025</v>
      </c>
      <c r="D27" s="120"/>
      <c r="E27" s="120"/>
      <c r="F27" s="120"/>
      <c r="G27"/>
      <c r="H27" s="121"/>
    </row>
    <row r="28" spans="2:8" x14ac:dyDescent="0.35">
      <c r="B28" s="119"/>
      <c r="C28" s="1797"/>
      <c r="D28" s="1798"/>
      <c r="E28" s="1798"/>
      <c r="F28" s="1798"/>
      <c r="G28" s="1799"/>
      <c r="H28" s="121"/>
    </row>
    <row r="29" spans="2:8" x14ac:dyDescent="0.35">
      <c r="B29" s="119"/>
      <c r="C29" s="1800"/>
      <c r="D29" s="1801"/>
      <c r="E29" s="1801"/>
      <c r="F29" s="1801"/>
      <c r="G29" s="1802"/>
      <c r="H29" s="121"/>
    </row>
    <row r="30" spans="2:8" x14ac:dyDescent="0.35">
      <c r="B30" s="119"/>
      <c r="C30" s="1800"/>
      <c r="D30" s="1801"/>
      <c r="E30" s="1801"/>
      <c r="F30" s="1801"/>
      <c r="G30" s="1802"/>
      <c r="H30" s="121"/>
    </row>
    <row r="31" spans="2:8" x14ac:dyDescent="0.35">
      <c r="B31" s="119"/>
      <c r="C31" s="1800"/>
      <c r="D31" s="1801"/>
      <c r="E31" s="1801"/>
      <c r="F31" s="1801"/>
      <c r="G31" s="1802"/>
      <c r="H31" s="121"/>
    </row>
    <row r="32" spans="2:8" x14ac:dyDescent="0.35">
      <c r="B32" s="119"/>
      <c r="C32" s="1800"/>
      <c r="D32" s="1801"/>
      <c r="E32" s="1801"/>
      <c r="F32" s="1801"/>
      <c r="G32" s="1802"/>
      <c r="H32" s="121"/>
    </row>
    <row r="33" spans="2:8" x14ac:dyDescent="0.35">
      <c r="B33" s="119"/>
      <c r="C33" s="1803"/>
      <c r="D33" s="1804"/>
      <c r="E33" s="1804"/>
      <c r="F33" s="1804"/>
      <c r="G33" s="1805"/>
      <c r="H33" s="121"/>
    </row>
    <row r="34" spans="2:8" ht="9" customHeight="1" thickBot="1" x14ac:dyDescent="0.4">
      <c r="B34" s="354"/>
      <c r="C34" s="355"/>
      <c r="D34" s="355"/>
      <c r="E34" s="355"/>
      <c r="F34" s="355"/>
      <c r="G34" s="1097"/>
      <c r="H34" s="356"/>
    </row>
  </sheetData>
  <sheetProtection algorithmName="SHA-512" hashValue="KPIPnSwyY6g0H79bxZJnOq7cKZ0XqEtrFpaGv3/k75hZJTVPn6uFgpBkQtH1nutP2PfUJzSLM3pYY7iKAJNBtA==" saltValue="+APy1427CuDYgj2iKAmPqw==" spinCount="100000" sheet="1" formatCells="0" formatColumns="0" formatRows="0"/>
  <mergeCells count="3">
    <mergeCell ref="C5:F5"/>
    <mergeCell ref="C3:G3"/>
    <mergeCell ref="C28:G33"/>
  </mergeCells>
  <dataValidations count="1">
    <dataValidation type="list" allowBlank="1" showInputMessage="1" showErrorMessage="1" sqref="C9:C19" xr:uid="{00000000-0002-0000-0900-000000000000}">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11:G85"/>
  <sheetViews>
    <sheetView showGridLines="0" zoomScaleNormal="100" workbookViewId="0">
      <selection activeCell="I31" sqref="I31"/>
    </sheetView>
  </sheetViews>
  <sheetFormatPr defaultColWidth="9.1796875" defaultRowHeight="14.5" x14ac:dyDescent="0.35"/>
  <cols>
    <col min="1" max="2" width="1.7265625" style="324" customWidth="1"/>
    <col min="3" max="3" width="29.1796875" style="324" bestFit="1" customWidth="1"/>
    <col min="4" max="4" width="38.7265625" style="324" bestFit="1" customWidth="1"/>
    <col min="5" max="5" width="20.54296875" style="324" bestFit="1" customWidth="1"/>
    <col min="6" max="6" width="42.81640625" style="324" customWidth="1"/>
    <col min="7" max="7" width="1.7265625" style="324" customWidth="1"/>
    <col min="8" max="16384" width="9.1796875" style="324"/>
  </cols>
  <sheetData>
    <row r="11" spans="2:7" ht="9" customHeight="1" thickBot="1" x14ac:dyDescent="0.4"/>
    <row r="12" spans="2:7" ht="9" customHeight="1" x14ac:dyDescent="0.35">
      <c r="B12" s="8"/>
      <c r="C12" s="9"/>
      <c r="D12" s="9"/>
      <c r="E12" s="9"/>
      <c r="F12" s="9"/>
      <c r="G12" s="10"/>
    </row>
    <row r="13" spans="2:7" ht="18.5" x14ac:dyDescent="0.45">
      <c r="B13" s="11"/>
      <c r="C13" s="1702" t="s">
        <v>84</v>
      </c>
      <c r="D13" s="1702"/>
      <c r="E13" s="1702"/>
      <c r="F13" s="1702"/>
      <c r="G13" s="12"/>
    </row>
    <row r="14" spans="2:7" ht="15.5" x14ac:dyDescent="0.35">
      <c r="B14" s="4"/>
      <c r="C14" s="2"/>
      <c r="D14" s="2"/>
      <c r="E14" s="1"/>
      <c r="F14" s="1"/>
      <c r="G14" s="3"/>
    </row>
    <row r="15" spans="2:7" ht="15" thickBot="1" x14ac:dyDescent="0.4">
      <c r="B15" s="4"/>
      <c r="C15" s="1795" t="str">
        <f>IF('1'!G5="","Enter Project Name on Form 1",(CONCATENATE("Project Name: ",'1'!G5)))</f>
        <v>Enter Project Name on Form 1</v>
      </c>
      <c r="D15" s="1795"/>
      <c r="E15" s="1795"/>
      <c r="F15" s="1"/>
      <c r="G15" s="3"/>
    </row>
    <row r="16" spans="2:7" ht="15" thickBot="1" x14ac:dyDescent="0.4">
      <c r="B16" s="4"/>
      <c r="C16" s="357"/>
      <c r="D16" s="120"/>
      <c r="E16" s="120"/>
      <c r="F16" s="17"/>
      <c r="G16" s="3"/>
    </row>
    <row r="17" spans="2:7" ht="26.5" thickBot="1" x14ac:dyDescent="0.4">
      <c r="B17" s="4"/>
      <c r="C17" s="812" t="s">
        <v>85</v>
      </c>
      <c r="D17" s="122" t="s">
        <v>86</v>
      </c>
      <c r="E17" s="123" t="s">
        <v>474</v>
      </c>
      <c r="F17" s="124" t="s">
        <v>611</v>
      </c>
      <c r="G17" s="3"/>
    </row>
    <row r="18" spans="2:7" x14ac:dyDescent="0.35">
      <c r="B18" s="4"/>
      <c r="C18" s="813" t="s">
        <v>87</v>
      </c>
      <c r="D18" s="636" t="s">
        <v>88</v>
      </c>
      <c r="E18" s="1085"/>
      <c r="F18" s="637" t="s">
        <v>89</v>
      </c>
      <c r="G18" s="3"/>
    </row>
    <row r="19" spans="2:7" ht="16.5" customHeight="1" x14ac:dyDescent="0.35">
      <c r="B19" s="4"/>
      <c r="C19" s="810" t="s">
        <v>90</v>
      </c>
      <c r="D19" s="638" t="s">
        <v>91</v>
      </c>
      <c r="E19" s="641"/>
      <c r="F19" s="639" t="s">
        <v>92</v>
      </c>
      <c r="G19" s="3"/>
    </row>
    <row r="20" spans="2:7" x14ac:dyDescent="0.35">
      <c r="B20" s="4"/>
      <c r="C20" s="810" t="s">
        <v>90</v>
      </c>
      <c r="D20" s="638" t="s">
        <v>93</v>
      </c>
      <c r="E20" s="641"/>
      <c r="F20" s="639" t="s">
        <v>94</v>
      </c>
      <c r="G20" s="3"/>
    </row>
    <row r="21" spans="2:7" x14ac:dyDescent="0.35">
      <c r="B21" s="4"/>
      <c r="C21" s="810"/>
      <c r="D21" s="638"/>
      <c r="E21" s="641"/>
      <c r="F21" s="640"/>
      <c r="G21" s="3"/>
    </row>
    <row r="22" spans="2:7" x14ac:dyDescent="0.35">
      <c r="B22" s="4"/>
      <c r="C22" s="814" t="s">
        <v>95</v>
      </c>
      <c r="D22" s="638" t="s">
        <v>96</v>
      </c>
      <c r="E22" s="641"/>
      <c r="F22" s="639" t="s">
        <v>97</v>
      </c>
      <c r="G22" s="3"/>
    </row>
    <row r="23" spans="2:7" x14ac:dyDescent="0.35">
      <c r="B23" s="4"/>
      <c r="C23" s="810" t="s">
        <v>95</v>
      </c>
      <c r="D23" s="638" t="s">
        <v>98</v>
      </c>
      <c r="E23" s="641"/>
      <c r="F23" s="640"/>
      <c r="G23" s="3"/>
    </row>
    <row r="24" spans="2:7" x14ac:dyDescent="0.35">
      <c r="B24" s="4"/>
      <c r="C24" s="810" t="s">
        <v>95</v>
      </c>
      <c r="D24" s="638" t="s">
        <v>99</v>
      </c>
      <c r="E24" s="641"/>
      <c r="F24" s="640"/>
      <c r="G24" s="3"/>
    </row>
    <row r="25" spans="2:7" x14ac:dyDescent="0.35">
      <c r="B25" s="4"/>
      <c r="C25" s="810" t="s">
        <v>95</v>
      </c>
      <c r="D25" s="638" t="s">
        <v>100</v>
      </c>
      <c r="E25" s="641"/>
      <c r="F25" s="640"/>
      <c r="G25" s="3"/>
    </row>
    <row r="26" spans="2:7" x14ac:dyDescent="0.35">
      <c r="B26" s="4"/>
      <c r="C26" s="810" t="s">
        <v>95</v>
      </c>
      <c r="D26" s="638" t="s">
        <v>101</v>
      </c>
      <c r="E26" s="641"/>
      <c r="F26" s="640"/>
      <c r="G26" s="3"/>
    </row>
    <row r="27" spans="2:7" x14ac:dyDescent="0.35">
      <c r="B27" s="4"/>
      <c r="C27" s="810" t="s">
        <v>95</v>
      </c>
      <c r="D27" s="638" t="s">
        <v>102</v>
      </c>
      <c r="E27" s="641"/>
      <c r="F27" s="640"/>
      <c r="G27" s="3"/>
    </row>
    <row r="28" spans="2:7" x14ac:dyDescent="0.35">
      <c r="B28" s="4"/>
      <c r="C28" s="810" t="s">
        <v>95</v>
      </c>
      <c r="D28" s="638" t="s">
        <v>103</v>
      </c>
      <c r="E28" s="641"/>
      <c r="F28" s="640"/>
      <c r="G28" s="3"/>
    </row>
    <row r="29" spans="2:7" x14ac:dyDescent="0.35">
      <c r="B29" s="4"/>
      <c r="C29" s="810" t="s">
        <v>95</v>
      </c>
      <c r="D29" s="638" t="s">
        <v>104</v>
      </c>
      <c r="E29" s="641"/>
      <c r="F29" s="640"/>
      <c r="G29" s="3"/>
    </row>
    <row r="30" spans="2:7" x14ac:dyDescent="0.35">
      <c r="B30" s="4"/>
      <c r="C30" s="810" t="s">
        <v>95</v>
      </c>
      <c r="D30" s="638" t="s">
        <v>105</v>
      </c>
      <c r="E30" s="641"/>
      <c r="F30" s="642"/>
      <c r="G30" s="3"/>
    </row>
    <row r="31" spans="2:7" x14ac:dyDescent="0.35">
      <c r="B31" s="4"/>
      <c r="C31" s="810" t="s">
        <v>95</v>
      </c>
      <c r="D31" s="638" t="s">
        <v>106</v>
      </c>
      <c r="E31" s="641"/>
      <c r="F31" s="642"/>
      <c r="G31" s="3"/>
    </row>
    <row r="32" spans="2:7" x14ac:dyDescent="0.35">
      <c r="B32" s="4"/>
      <c r="C32" s="814"/>
      <c r="D32" s="638"/>
      <c r="E32" s="641"/>
      <c r="F32" s="642"/>
      <c r="G32" s="3"/>
    </row>
    <row r="33" spans="2:7" x14ac:dyDescent="0.35">
      <c r="B33" s="4"/>
      <c r="C33" s="814" t="s">
        <v>107</v>
      </c>
      <c r="D33" s="638" t="s">
        <v>108</v>
      </c>
      <c r="E33" s="641"/>
      <c r="F33" s="642"/>
      <c r="G33" s="3"/>
    </row>
    <row r="34" spans="2:7" x14ac:dyDescent="0.35">
      <c r="B34" s="4"/>
      <c r="C34" s="814" t="s">
        <v>107</v>
      </c>
      <c r="D34" s="638" t="s">
        <v>109</v>
      </c>
      <c r="E34" s="641"/>
      <c r="F34" s="642"/>
      <c r="G34" s="3"/>
    </row>
    <row r="35" spans="2:7" x14ac:dyDescent="0.35">
      <c r="B35" s="4"/>
      <c r="C35" s="814" t="s">
        <v>107</v>
      </c>
      <c r="D35" s="638" t="s">
        <v>110</v>
      </c>
      <c r="E35" s="641"/>
      <c r="F35" s="642"/>
      <c r="G35" s="3"/>
    </row>
    <row r="36" spans="2:7" x14ac:dyDescent="0.35">
      <c r="B36" s="4"/>
      <c r="C36" s="814" t="s">
        <v>107</v>
      </c>
      <c r="D36" s="638" t="s">
        <v>111</v>
      </c>
      <c r="E36" s="641"/>
      <c r="F36" s="642"/>
      <c r="G36" s="3"/>
    </row>
    <row r="37" spans="2:7" x14ac:dyDescent="0.35">
      <c r="B37" s="4"/>
      <c r="C37" s="814" t="s">
        <v>107</v>
      </c>
      <c r="D37" s="638" t="s">
        <v>112</v>
      </c>
      <c r="E37" s="641"/>
      <c r="F37" s="642"/>
      <c r="G37" s="3"/>
    </row>
    <row r="38" spans="2:7" x14ac:dyDescent="0.35">
      <c r="B38" s="4"/>
      <c r="C38" s="814" t="s">
        <v>107</v>
      </c>
      <c r="D38" s="638" t="s">
        <v>113</v>
      </c>
      <c r="E38" s="641"/>
      <c r="F38" s="642"/>
      <c r="G38" s="3"/>
    </row>
    <row r="39" spans="2:7" x14ac:dyDescent="0.35">
      <c r="B39" s="4"/>
      <c r="C39" s="814" t="s">
        <v>107</v>
      </c>
      <c r="D39" s="638" t="s">
        <v>114</v>
      </c>
      <c r="E39" s="641"/>
      <c r="F39" s="642"/>
      <c r="G39" s="3"/>
    </row>
    <row r="40" spans="2:7" x14ac:dyDescent="0.35">
      <c r="B40" s="4"/>
      <c r="C40" s="814" t="s">
        <v>107</v>
      </c>
      <c r="D40" s="638" t="s">
        <v>115</v>
      </c>
      <c r="E40" s="641"/>
      <c r="F40" s="642"/>
      <c r="G40" s="3"/>
    </row>
    <row r="41" spans="2:7" x14ac:dyDescent="0.35">
      <c r="B41" s="4"/>
      <c r="C41" s="814"/>
      <c r="D41" s="638"/>
      <c r="E41" s="641"/>
      <c r="F41" s="642"/>
      <c r="G41" s="3"/>
    </row>
    <row r="42" spans="2:7" x14ac:dyDescent="0.35">
      <c r="B42" s="4"/>
      <c r="C42" s="810" t="s">
        <v>116</v>
      </c>
      <c r="D42" s="638" t="s">
        <v>117</v>
      </c>
      <c r="E42" s="641"/>
      <c r="F42" s="642"/>
      <c r="G42" s="3"/>
    </row>
    <row r="43" spans="2:7" x14ac:dyDescent="0.35">
      <c r="B43" s="4"/>
      <c r="C43" s="810" t="s">
        <v>118</v>
      </c>
      <c r="D43" s="638" t="s">
        <v>119</v>
      </c>
      <c r="E43" s="641"/>
      <c r="F43" s="640"/>
      <c r="G43" s="3"/>
    </row>
    <row r="44" spans="2:7" x14ac:dyDescent="0.35">
      <c r="B44" s="4"/>
      <c r="C44" s="810" t="s">
        <v>116</v>
      </c>
      <c r="D44" s="638" t="s">
        <v>120</v>
      </c>
      <c r="E44" s="641"/>
      <c r="F44" s="642"/>
      <c r="G44" s="3"/>
    </row>
    <row r="45" spans="2:7" x14ac:dyDescent="0.35">
      <c r="B45" s="4"/>
      <c r="C45" s="810" t="s">
        <v>116</v>
      </c>
      <c r="D45" s="638" t="s">
        <v>120</v>
      </c>
      <c r="E45" s="641"/>
      <c r="F45" s="642"/>
      <c r="G45" s="3"/>
    </row>
    <row r="46" spans="2:7" x14ac:dyDescent="0.35">
      <c r="B46" s="4"/>
      <c r="C46" s="810" t="s">
        <v>116</v>
      </c>
      <c r="D46" s="638" t="s">
        <v>120</v>
      </c>
      <c r="E46" s="641"/>
      <c r="F46" s="642"/>
      <c r="G46" s="3"/>
    </row>
    <row r="47" spans="2:7" x14ac:dyDescent="0.35">
      <c r="B47" s="4"/>
      <c r="C47" s="810" t="s">
        <v>118</v>
      </c>
      <c r="D47" s="638" t="s">
        <v>632</v>
      </c>
      <c r="E47" s="641"/>
      <c r="F47" s="642"/>
      <c r="G47" s="3"/>
    </row>
    <row r="48" spans="2:7" x14ac:dyDescent="0.35">
      <c r="B48" s="4"/>
      <c r="C48" s="810" t="s">
        <v>116</v>
      </c>
      <c r="D48" s="638" t="s">
        <v>121</v>
      </c>
      <c r="E48" s="641"/>
      <c r="F48" s="642"/>
      <c r="G48" s="3"/>
    </row>
    <row r="49" spans="2:7" x14ac:dyDescent="0.35">
      <c r="B49" s="4"/>
      <c r="C49" s="810" t="s">
        <v>116</v>
      </c>
      <c r="D49" s="638" t="s">
        <v>122</v>
      </c>
      <c r="E49" s="641"/>
      <c r="F49" s="642"/>
      <c r="G49" s="3"/>
    </row>
    <row r="50" spans="2:7" x14ac:dyDescent="0.35">
      <c r="B50" s="4"/>
      <c r="C50" s="810" t="s">
        <v>118</v>
      </c>
      <c r="D50" s="638" t="s">
        <v>990</v>
      </c>
      <c r="E50" s="641"/>
      <c r="F50" s="642"/>
      <c r="G50" s="3"/>
    </row>
    <row r="51" spans="2:7" x14ac:dyDescent="0.35">
      <c r="B51" s="4"/>
      <c r="C51" s="810" t="s">
        <v>118</v>
      </c>
      <c r="D51" s="638" t="s">
        <v>631</v>
      </c>
      <c r="E51" s="641"/>
      <c r="F51" s="642"/>
      <c r="G51" s="3"/>
    </row>
    <row r="52" spans="2:7" x14ac:dyDescent="0.35">
      <c r="B52" s="4"/>
      <c r="C52" s="810" t="s">
        <v>116</v>
      </c>
      <c r="D52" s="638" t="s">
        <v>123</v>
      </c>
      <c r="E52" s="641"/>
      <c r="F52" s="642"/>
      <c r="G52" s="3"/>
    </row>
    <row r="53" spans="2:7" x14ac:dyDescent="0.35">
      <c r="B53" s="4"/>
      <c r="C53" s="810" t="s">
        <v>116</v>
      </c>
      <c r="D53" s="638" t="s">
        <v>123</v>
      </c>
      <c r="E53" s="641"/>
      <c r="F53" s="642"/>
      <c r="G53" s="3"/>
    </row>
    <row r="54" spans="2:7" x14ac:dyDescent="0.35">
      <c r="B54" s="4"/>
      <c r="C54" s="810" t="s">
        <v>116</v>
      </c>
      <c r="D54" s="638" t="s">
        <v>123</v>
      </c>
      <c r="E54" s="641"/>
      <c r="F54" s="642"/>
      <c r="G54" s="3"/>
    </row>
    <row r="55" spans="2:7" x14ac:dyDescent="0.35">
      <c r="B55" s="4"/>
      <c r="C55" s="810" t="s">
        <v>118</v>
      </c>
      <c r="D55" s="638" t="s">
        <v>991</v>
      </c>
      <c r="E55" s="641"/>
      <c r="F55" s="642"/>
      <c r="G55" s="3"/>
    </row>
    <row r="56" spans="2:7" x14ac:dyDescent="0.35">
      <c r="B56" s="4"/>
      <c r="C56" s="810" t="s">
        <v>116</v>
      </c>
      <c r="D56" s="638" t="s">
        <v>124</v>
      </c>
      <c r="E56" s="641"/>
      <c r="F56" s="642"/>
      <c r="G56" s="3"/>
    </row>
    <row r="57" spans="2:7" x14ac:dyDescent="0.35">
      <c r="B57" s="4"/>
      <c r="C57" s="810" t="s">
        <v>116</v>
      </c>
      <c r="D57" s="638" t="s">
        <v>633</v>
      </c>
      <c r="E57" s="641"/>
      <c r="F57" s="642"/>
      <c r="G57" s="3"/>
    </row>
    <row r="58" spans="2:7" x14ac:dyDescent="0.35">
      <c r="B58" s="4"/>
      <c r="C58" s="810" t="s">
        <v>118</v>
      </c>
      <c r="D58" s="638" t="s">
        <v>992</v>
      </c>
      <c r="E58" s="641"/>
      <c r="F58" s="642"/>
      <c r="G58" s="3"/>
    </row>
    <row r="59" spans="2:7" x14ac:dyDescent="0.35">
      <c r="B59" s="4"/>
      <c r="C59" s="810"/>
      <c r="D59" s="638"/>
      <c r="E59" s="641"/>
      <c r="F59" s="642"/>
      <c r="G59" s="3"/>
    </row>
    <row r="60" spans="2:7" x14ac:dyDescent="0.35">
      <c r="B60" s="4"/>
      <c r="C60" s="810" t="s">
        <v>125</v>
      </c>
      <c r="D60" s="638" t="s">
        <v>126</v>
      </c>
      <c r="E60" s="641"/>
      <c r="F60" s="642"/>
      <c r="G60" s="3"/>
    </row>
    <row r="61" spans="2:7" x14ac:dyDescent="0.35">
      <c r="B61" s="4"/>
      <c r="C61" s="810" t="s">
        <v>125</v>
      </c>
      <c r="D61" s="638" t="s">
        <v>127</v>
      </c>
      <c r="E61" s="641"/>
      <c r="F61" s="642"/>
      <c r="G61" s="3"/>
    </row>
    <row r="62" spans="2:7" x14ac:dyDescent="0.35">
      <c r="B62" s="4"/>
      <c r="C62" s="810" t="s">
        <v>125</v>
      </c>
      <c r="D62" s="638" t="s">
        <v>128</v>
      </c>
      <c r="E62" s="641"/>
      <c r="F62" s="642"/>
      <c r="G62" s="3"/>
    </row>
    <row r="63" spans="2:7" ht="15.75" customHeight="1" x14ac:dyDescent="0.35">
      <c r="B63" s="4"/>
      <c r="C63" s="810" t="s">
        <v>125</v>
      </c>
      <c r="D63" s="638" t="s">
        <v>987</v>
      </c>
      <c r="E63" s="641"/>
      <c r="F63" s="640"/>
      <c r="G63" s="3"/>
    </row>
    <row r="64" spans="2:7" ht="15.75" customHeight="1" x14ac:dyDescent="0.35">
      <c r="B64" s="4"/>
      <c r="C64" s="810" t="s">
        <v>125</v>
      </c>
      <c r="D64" s="638" t="s">
        <v>988</v>
      </c>
      <c r="E64" s="641"/>
      <c r="F64" s="640"/>
      <c r="G64" s="3"/>
    </row>
    <row r="65" spans="2:7" ht="15.75" customHeight="1" x14ac:dyDescent="0.35">
      <c r="B65" s="4"/>
      <c r="C65" s="810" t="s">
        <v>125</v>
      </c>
      <c r="D65" s="638" t="s">
        <v>989</v>
      </c>
      <c r="E65" s="641"/>
      <c r="F65" s="640"/>
      <c r="G65" s="3"/>
    </row>
    <row r="66" spans="2:7" x14ac:dyDescent="0.35">
      <c r="B66" s="4"/>
      <c r="C66" s="810" t="s">
        <v>125</v>
      </c>
      <c r="D66" s="638" t="s">
        <v>129</v>
      </c>
      <c r="E66" s="641"/>
      <c r="F66" s="642"/>
      <c r="G66" s="3"/>
    </row>
    <row r="67" spans="2:7" x14ac:dyDescent="0.35">
      <c r="B67" s="4"/>
      <c r="C67" s="810" t="s">
        <v>125</v>
      </c>
      <c r="D67" s="638" t="s">
        <v>130</v>
      </c>
      <c r="E67" s="641"/>
      <c r="F67" s="640"/>
      <c r="G67" s="3"/>
    </row>
    <row r="68" spans="2:7" ht="15" customHeight="1" x14ac:dyDescent="0.35">
      <c r="B68" s="4"/>
      <c r="C68" s="810" t="s">
        <v>125</v>
      </c>
      <c r="D68" s="638" t="s">
        <v>131</v>
      </c>
      <c r="E68" s="641"/>
      <c r="F68" s="640"/>
      <c r="G68" s="3"/>
    </row>
    <row r="69" spans="2:7" ht="15.75" customHeight="1" x14ac:dyDescent="0.35">
      <c r="B69" s="13"/>
      <c r="C69" s="810" t="s">
        <v>125</v>
      </c>
      <c r="D69" s="638" t="s">
        <v>132</v>
      </c>
      <c r="E69" s="641"/>
      <c r="F69" s="640"/>
      <c r="G69" s="14"/>
    </row>
    <row r="70" spans="2:7" x14ac:dyDescent="0.35">
      <c r="B70" s="4"/>
      <c r="C70" s="810" t="s">
        <v>133</v>
      </c>
      <c r="D70" s="638" t="s">
        <v>134</v>
      </c>
      <c r="E70" s="641"/>
      <c r="F70" s="640"/>
      <c r="G70" s="3"/>
    </row>
    <row r="71" spans="2:7" x14ac:dyDescent="0.35">
      <c r="B71" s="4"/>
      <c r="C71" s="810" t="s">
        <v>133</v>
      </c>
      <c r="D71" s="638" t="s">
        <v>634</v>
      </c>
      <c r="E71" s="641"/>
      <c r="F71" s="640"/>
      <c r="G71" s="3"/>
    </row>
    <row r="72" spans="2:7" x14ac:dyDescent="0.35">
      <c r="B72" s="4"/>
      <c r="C72" s="810" t="s">
        <v>133</v>
      </c>
      <c r="D72" s="638" t="s">
        <v>135</v>
      </c>
      <c r="E72" s="641"/>
      <c r="F72" s="640"/>
      <c r="G72" s="3"/>
    </row>
    <row r="73" spans="2:7" x14ac:dyDescent="0.35">
      <c r="B73" s="4"/>
      <c r="C73" s="810"/>
      <c r="D73" s="638"/>
      <c r="E73" s="641"/>
      <c r="F73" s="640"/>
      <c r="G73" s="3"/>
    </row>
    <row r="74" spans="2:7" x14ac:dyDescent="0.35">
      <c r="B74" s="4"/>
      <c r="C74" s="810" t="s">
        <v>136</v>
      </c>
      <c r="D74" s="638" t="s">
        <v>137</v>
      </c>
      <c r="E74" s="641"/>
      <c r="F74" s="640"/>
      <c r="G74" s="3"/>
    </row>
    <row r="75" spans="2:7" x14ac:dyDescent="0.35">
      <c r="B75" s="4"/>
      <c r="C75" s="810" t="s">
        <v>136</v>
      </c>
      <c r="D75" s="638" t="s">
        <v>138</v>
      </c>
      <c r="E75" s="641"/>
      <c r="F75" s="640"/>
      <c r="G75" s="3"/>
    </row>
    <row r="76" spans="2:7" x14ac:dyDescent="0.35">
      <c r="B76" s="4"/>
      <c r="C76" s="810" t="s">
        <v>136</v>
      </c>
      <c r="D76" s="638" t="s">
        <v>139</v>
      </c>
      <c r="E76" s="641"/>
      <c r="F76" s="640"/>
      <c r="G76" s="3"/>
    </row>
    <row r="77" spans="2:7" x14ac:dyDescent="0.35">
      <c r="B77" s="4"/>
      <c r="C77" s="810" t="s">
        <v>136</v>
      </c>
      <c r="D77" s="638" t="s">
        <v>140</v>
      </c>
      <c r="E77" s="641"/>
      <c r="F77" s="640"/>
      <c r="G77" s="3"/>
    </row>
    <row r="78" spans="2:7" x14ac:dyDescent="0.35">
      <c r="B78" s="4"/>
      <c r="C78" s="810" t="s">
        <v>136</v>
      </c>
      <c r="D78" s="638" t="s">
        <v>141</v>
      </c>
      <c r="E78" s="641"/>
      <c r="F78" s="640"/>
      <c r="G78" s="3"/>
    </row>
    <row r="79" spans="2:7" x14ac:dyDescent="0.35">
      <c r="B79" s="4"/>
      <c r="C79" s="810" t="s">
        <v>136</v>
      </c>
      <c r="D79" s="638" t="s">
        <v>142</v>
      </c>
      <c r="E79" s="641"/>
      <c r="F79" s="640"/>
      <c r="G79" s="3"/>
    </row>
    <row r="80" spans="2:7" ht="25" x14ac:dyDescent="0.35">
      <c r="B80" s="4"/>
      <c r="C80" s="810" t="s">
        <v>136</v>
      </c>
      <c r="D80" s="780" t="s">
        <v>143</v>
      </c>
      <c r="E80" s="641"/>
      <c r="F80" s="640"/>
      <c r="G80" s="3"/>
    </row>
    <row r="81" spans="2:7" x14ac:dyDescent="0.35">
      <c r="B81" s="4"/>
      <c r="C81" s="810" t="s">
        <v>136</v>
      </c>
      <c r="D81" s="780" t="s">
        <v>993</v>
      </c>
      <c r="E81" s="641"/>
      <c r="F81" s="640"/>
      <c r="G81" s="3"/>
    </row>
    <row r="82" spans="2:7" x14ac:dyDescent="0.35">
      <c r="B82" s="4"/>
      <c r="C82" s="810" t="s">
        <v>136</v>
      </c>
      <c r="D82" s="638" t="s">
        <v>994</v>
      </c>
      <c r="E82" s="641"/>
      <c r="F82" s="640"/>
      <c r="G82" s="3"/>
    </row>
    <row r="83" spans="2:7" x14ac:dyDescent="0.35">
      <c r="B83" s="4"/>
      <c r="C83" s="877" t="s">
        <v>136</v>
      </c>
      <c r="D83" s="878" t="s">
        <v>630</v>
      </c>
      <c r="E83" s="641"/>
      <c r="F83" s="879"/>
      <c r="G83" s="3"/>
    </row>
    <row r="84" spans="2:7" ht="15" thickBot="1" x14ac:dyDescent="0.4">
      <c r="B84" s="4"/>
      <c r="C84" s="811"/>
      <c r="D84" s="807"/>
      <c r="E84" s="1086"/>
      <c r="F84" s="808"/>
      <c r="G84" s="3"/>
    </row>
    <row r="85" spans="2:7" ht="9" customHeight="1" thickBot="1" x14ac:dyDescent="0.4">
      <c r="B85" s="5"/>
      <c r="C85" s="6"/>
      <c r="D85" s="6"/>
      <c r="E85" s="6"/>
      <c r="F85" s="6"/>
      <c r="G85" s="7"/>
    </row>
  </sheetData>
  <sheetProtection formatCells="0" formatColumns="0" formatRows="0" insertRows="0"/>
  <autoFilter ref="C17:F82" xr:uid="{00000000-0009-0000-0000-00000A000000}"/>
  <mergeCells count="2">
    <mergeCell ref="C13:F13"/>
    <mergeCell ref="C15:E15"/>
  </mergeCells>
  <dataValidations count="1">
    <dataValidation type="date" allowBlank="1" showInputMessage="1" showErrorMessage="1" errorTitle="Date Format" error="Please enter a date in the MM/DD/YYYY format" sqref="E55:E84 E18:E54" xr:uid="{00000000-0002-0000-0A00-000000000000}">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B12:X136"/>
  <sheetViews>
    <sheetView showGridLines="0" zoomScaleNormal="100" zoomScaleSheetLayoutView="100" workbookViewId="0">
      <pane ySplit="23" topLeftCell="A24" activePane="bottomLeft" state="frozen"/>
      <selection activeCell="I31" sqref="I31"/>
      <selection pane="bottomLeft" activeCell="I31" sqref="I31"/>
    </sheetView>
  </sheetViews>
  <sheetFormatPr defaultColWidth="9.1796875" defaultRowHeight="14.5" x14ac:dyDescent="0.35"/>
  <cols>
    <col min="1" max="2" width="1.7265625" customWidth="1"/>
    <col min="3" max="3" width="2.81640625" customWidth="1"/>
    <col min="4" max="4" width="5.7265625" customWidth="1"/>
    <col min="5" max="5" width="8.54296875" customWidth="1"/>
    <col min="6" max="6" width="12.81640625" customWidth="1"/>
    <col min="7" max="7" width="10.7265625" customWidth="1"/>
    <col min="8" max="8" width="1.453125" customWidth="1"/>
    <col min="9" max="9" width="7.81640625" customWidth="1"/>
    <col min="10" max="11" width="11.453125" customWidth="1"/>
    <col min="12" max="12" width="16.81640625" customWidth="1"/>
    <col min="13" max="17" width="13.453125" bestFit="1" customWidth="1"/>
    <col min="18" max="18" width="0.7265625" customWidth="1"/>
    <col min="19" max="19" width="10.81640625" customWidth="1"/>
    <col min="20" max="21" width="13.453125" bestFit="1" customWidth="1"/>
    <col min="22" max="22" width="1.7265625" customWidth="1"/>
    <col min="23" max="23" width="29" customWidth="1"/>
    <col min="24" max="24" width="1.7265625" customWidth="1"/>
  </cols>
  <sheetData>
    <row r="12" spans="2:24" ht="9" customHeight="1" thickBot="1" x14ac:dyDescent="0.4"/>
    <row r="13" spans="2:24" ht="9" customHeight="1" x14ac:dyDescent="0.35">
      <c r="B13" s="358"/>
      <c r="C13" s="359"/>
      <c r="D13" s="359"/>
      <c r="E13" s="359"/>
      <c r="F13" s="359"/>
      <c r="G13" s="359"/>
      <c r="H13" s="359"/>
      <c r="I13" s="327"/>
      <c r="J13" s="327"/>
      <c r="K13" s="327"/>
      <c r="L13" s="327"/>
      <c r="M13" s="359"/>
      <c r="N13" s="359"/>
      <c r="O13" s="24"/>
      <c r="P13" s="24"/>
      <c r="Q13" s="24"/>
      <c r="R13" s="24"/>
      <c r="S13" s="24"/>
      <c r="T13" s="24"/>
      <c r="U13" s="24"/>
      <c r="V13" s="24"/>
      <c r="W13" s="24"/>
      <c r="X13" s="1607"/>
    </row>
    <row r="14" spans="2:24" ht="18.5" x14ac:dyDescent="0.45">
      <c r="B14" s="360"/>
      <c r="C14" s="1702" t="s">
        <v>144</v>
      </c>
      <c r="D14" s="1702"/>
      <c r="E14" s="1702"/>
      <c r="F14" s="1702"/>
      <c r="G14" s="1702"/>
      <c r="H14" s="1702"/>
      <c r="I14" s="1702"/>
      <c r="J14" s="1702"/>
      <c r="K14" s="1702"/>
      <c r="L14" s="1702"/>
      <c r="M14" s="1702"/>
      <c r="N14" s="1702"/>
      <c r="O14" s="1702"/>
      <c r="P14" s="1702"/>
      <c r="Q14" s="1702"/>
      <c r="R14" s="1702"/>
      <c r="S14" s="1702"/>
      <c r="T14" s="1702"/>
      <c r="U14" s="1702"/>
      <c r="W14" s="18"/>
      <c r="X14" s="963"/>
    </row>
    <row r="15" spans="2:24" ht="15" customHeight="1" x14ac:dyDescent="0.35">
      <c r="B15" s="360"/>
      <c r="C15" s="40"/>
      <c r="D15" s="40"/>
      <c r="E15" s="40"/>
      <c r="F15" s="40"/>
      <c r="G15" s="40"/>
      <c r="H15" s="40"/>
      <c r="I15" s="120"/>
      <c r="K15" s="120"/>
      <c r="L15" s="120"/>
      <c r="M15" s="40"/>
      <c r="N15" s="40"/>
      <c r="O15" s="18"/>
      <c r="P15" s="18"/>
      <c r="Q15" s="18"/>
      <c r="R15" s="18"/>
      <c r="S15" s="18"/>
      <c r="T15" s="18"/>
      <c r="U15" s="18"/>
      <c r="W15" s="18"/>
      <c r="X15" s="963"/>
    </row>
    <row r="16" spans="2:24" ht="15" thickBot="1" x14ac:dyDescent="0.4">
      <c r="B16" s="360"/>
      <c r="C16" s="1795" t="str">
        <f>IF('1'!G5="","Enter Project Name on Form 1",(CONCATENATE("Project Name: ",'1'!G5)))</f>
        <v>Enter Project Name on Form 1</v>
      </c>
      <c r="D16" s="1795"/>
      <c r="E16" s="1795"/>
      <c r="F16" s="1795"/>
      <c r="G16" s="1795"/>
      <c r="H16" s="1795"/>
      <c r="I16" s="1795"/>
      <c r="J16" s="1795"/>
      <c r="K16" s="1795"/>
      <c r="L16" s="1795"/>
      <c r="M16" s="1795"/>
      <c r="N16" s="1795"/>
      <c r="O16" s="40"/>
      <c r="P16" s="40"/>
      <c r="Q16" s="40"/>
      <c r="R16" s="40"/>
      <c r="S16" s="40"/>
      <c r="T16" s="40"/>
      <c r="U16" s="40"/>
      <c r="W16" s="40"/>
      <c r="X16" s="963"/>
    </row>
    <row r="17" spans="2:24" ht="7.5" customHeight="1" thickBot="1" x14ac:dyDescent="0.4">
      <c r="B17" s="360"/>
      <c r="C17" s="40"/>
      <c r="D17" s="17"/>
      <c r="E17" s="120"/>
      <c r="F17" s="120"/>
      <c r="G17" s="120"/>
      <c r="H17" s="120"/>
      <c r="I17" s="120"/>
      <c r="J17" s="120"/>
      <c r="K17" s="40"/>
      <c r="L17" s="120"/>
      <c r="M17" s="40"/>
      <c r="N17" s="40"/>
      <c r="O17" s="40"/>
      <c r="P17" s="40"/>
      <c r="Q17" s="40"/>
      <c r="R17" s="40"/>
      <c r="S17" s="40"/>
      <c r="T17" s="40"/>
      <c r="U17" s="40"/>
      <c r="W17" s="40"/>
      <c r="X17" s="963"/>
    </row>
    <row r="18" spans="2:24" x14ac:dyDescent="0.35">
      <c r="B18" s="360"/>
      <c r="C18" s="118" t="s">
        <v>145</v>
      </c>
      <c r="D18" s="887"/>
      <c r="E18" s="120"/>
      <c r="F18" s="1154"/>
      <c r="G18" s="120"/>
      <c r="H18" s="120"/>
      <c r="I18" s="1809" t="s">
        <v>146</v>
      </c>
      <c r="J18" s="1809" t="s">
        <v>147</v>
      </c>
      <c r="K18" s="1812" t="s">
        <v>51</v>
      </c>
      <c r="L18" s="1813"/>
      <c r="M18" s="1813"/>
      <c r="N18" s="1813"/>
      <c r="O18" s="1813"/>
      <c r="P18" s="1813"/>
      <c r="Q18" s="1813"/>
      <c r="R18" s="1599"/>
      <c r="S18" s="1814" t="s">
        <v>52</v>
      </c>
      <c r="T18" s="1814"/>
      <c r="U18" s="1815"/>
      <c r="W18" s="40"/>
      <c r="X18" s="963"/>
    </row>
    <row r="19" spans="2:24" x14ac:dyDescent="0.35">
      <c r="B19" s="360"/>
      <c r="C19" s="40"/>
      <c r="D19" s="120"/>
      <c r="E19" s="120"/>
      <c r="F19" s="120"/>
      <c r="G19" s="120"/>
      <c r="H19" s="120"/>
      <c r="I19" s="1810"/>
      <c r="J19" s="1810"/>
      <c r="K19" s="1816" t="s">
        <v>149</v>
      </c>
      <c r="L19" s="1611" t="s">
        <v>1019</v>
      </c>
      <c r="M19" s="1611" t="s">
        <v>1019</v>
      </c>
      <c r="N19" s="1611" t="s">
        <v>1019</v>
      </c>
      <c r="O19" s="1611" t="s">
        <v>1019</v>
      </c>
      <c r="P19" s="1611" t="s">
        <v>1019</v>
      </c>
      <c r="Q19" s="1611" t="s">
        <v>1019</v>
      </c>
      <c r="R19" s="361"/>
      <c r="S19" s="1818" t="s">
        <v>477</v>
      </c>
      <c r="T19" s="1611" t="s">
        <v>1019</v>
      </c>
      <c r="U19" s="1612" t="s">
        <v>1019</v>
      </c>
      <c r="W19" s="40"/>
      <c r="X19" s="963"/>
    </row>
    <row r="20" spans="2:24" x14ac:dyDescent="0.35">
      <c r="B20" s="360"/>
      <c r="C20" s="40"/>
      <c r="D20" s="120"/>
      <c r="E20" s="120"/>
      <c r="F20" s="120"/>
      <c r="G20" s="120"/>
      <c r="H20" s="120"/>
      <c r="I20" s="1810"/>
      <c r="J20" s="1810"/>
      <c r="K20" s="1816"/>
      <c r="L20" s="1598"/>
      <c r="M20" s="1598"/>
      <c r="N20" s="1598"/>
      <c r="O20" s="1598"/>
      <c r="P20" s="1598"/>
      <c r="Q20" s="1598"/>
      <c r="R20" s="361"/>
      <c r="S20" s="1818"/>
      <c r="T20" s="1598"/>
      <c r="U20" s="1600"/>
      <c r="X20" s="963"/>
    </row>
    <row r="21" spans="2:24" ht="15" thickBot="1" x14ac:dyDescent="0.4">
      <c r="B21" s="360"/>
      <c r="C21" s="40"/>
      <c r="D21" s="120"/>
      <c r="E21" s="120"/>
      <c r="F21" s="120"/>
      <c r="G21" s="120"/>
      <c r="H21" s="120"/>
      <c r="I21" s="1810"/>
      <c r="J21" s="1810"/>
      <c r="K21" s="1816"/>
      <c r="L21" s="1611" t="s">
        <v>1020</v>
      </c>
      <c r="M21" s="1611" t="s">
        <v>1020</v>
      </c>
      <c r="N21" s="1611" t="s">
        <v>1020</v>
      </c>
      <c r="O21" s="1611" t="s">
        <v>1020</v>
      </c>
      <c r="P21" s="1611" t="s">
        <v>1020</v>
      </c>
      <c r="Q21" s="1611" t="s">
        <v>1020</v>
      </c>
      <c r="R21" s="361"/>
      <c r="S21" s="1818"/>
      <c r="T21" s="1611" t="s">
        <v>1020</v>
      </c>
      <c r="U21" s="1612" t="s">
        <v>1020</v>
      </c>
      <c r="X21" s="963"/>
    </row>
    <row r="22" spans="2:24" ht="15" thickBot="1" x14ac:dyDescent="0.4">
      <c r="B22" s="360"/>
      <c r="C22" s="40"/>
      <c r="D22" s="120"/>
      <c r="E22" s="63"/>
      <c r="F22" s="63"/>
      <c r="G22" s="63"/>
      <c r="H22" s="63"/>
      <c r="I22" s="1811"/>
      <c r="J22" s="1811"/>
      <c r="K22" s="1817"/>
      <c r="L22" s="1601"/>
      <c r="M22" s="1601"/>
      <c r="N22" s="1601"/>
      <c r="O22" s="1601"/>
      <c r="P22" s="1601"/>
      <c r="Q22" s="1601"/>
      <c r="R22" s="1602"/>
      <c r="S22" s="1819"/>
      <c r="T22" s="1601"/>
      <c r="U22" s="1603"/>
      <c r="W22" s="1608" t="s">
        <v>482</v>
      </c>
      <c r="X22" s="963"/>
    </row>
    <row r="23" spans="2:24" x14ac:dyDescent="0.35">
      <c r="B23" s="360"/>
      <c r="C23" s="40"/>
      <c r="D23" s="120"/>
      <c r="E23" s="63"/>
      <c r="F23" s="63"/>
      <c r="G23" s="63"/>
      <c r="H23" s="63"/>
      <c r="I23" s="15"/>
      <c r="J23" s="15"/>
      <c r="K23" s="362"/>
      <c r="L23" s="1604" t="str">
        <f t="shared" ref="L23:Q23" si="0">IF(AND(L22&lt;&gt;0,L125&lt;&gt;0),((IF(((ROUND(L22,0))-(ROUND(L125,0)))&lt;0,"Source &lt; Uses",(IF(((ROUND(L22,))-(ROUND(L125,0)))&gt;0,"Source &gt; Uses","Source = Uses"))))),"")</f>
        <v/>
      </c>
      <c r="M23" s="1604" t="str">
        <f t="shared" si="0"/>
        <v/>
      </c>
      <c r="N23" s="1604" t="str">
        <f t="shared" si="0"/>
        <v/>
      </c>
      <c r="O23" s="1604" t="str">
        <f t="shared" si="0"/>
        <v/>
      </c>
      <c r="P23" s="1604" t="str">
        <f t="shared" si="0"/>
        <v/>
      </c>
      <c r="Q23" s="1604" t="str">
        <f t="shared" si="0"/>
        <v/>
      </c>
      <c r="R23" s="1606"/>
      <c r="S23" s="1605"/>
      <c r="T23" s="1604" t="str">
        <f>IF(AND(T22&lt;&gt;0,T125&lt;&gt;0),((IF(((ROUND(T22,0))-(ROUND(T125,0)))&lt;0,"Source &lt; Uses",(IF(((ROUND(T22,))-(ROUND(T125,0)))&gt;0,"Source &gt; Uses","Source = Uses"))))),"")</f>
        <v/>
      </c>
      <c r="U23" s="1604" t="str">
        <f>IF(AND(U22&lt;&gt;0,U125&lt;&gt;0),((IF(((ROUND(U22,0))-(ROUND(U125,0)))&lt;0,"Source &lt; Uses",(IF(((ROUND(U22,))-(ROUND(U125,0)))&gt;0,"Source &gt; Uses","Source = Uses"))))),"")</f>
        <v/>
      </c>
      <c r="X23" s="963"/>
    </row>
    <row r="24" spans="2:24" ht="15" thickBot="1" x14ac:dyDescent="0.4">
      <c r="B24" s="360"/>
      <c r="C24" s="67" t="s">
        <v>150</v>
      </c>
      <c r="D24" s="67"/>
      <c r="E24" s="67"/>
      <c r="F24" s="67"/>
      <c r="G24" s="67"/>
      <c r="H24" s="42"/>
      <c r="I24" s="42"/>
      <c r="J24" s="42"/>
      <c r="K24" s="42"/>
      <c r="R24" s="1609"/>
      <c r="X24" s="963"/>
    </row>
    <row r="25" spans="2:24" x14ac:dyDescent="0.35">
      <c r="B25" s="360"/>
      <c r="C25" s="40"/>
      <c r="D25" s="125" t="s">
        <v>151</v>
      </c>
      <c r="E25" s="125"/>
      <c r="F25" s="125"/>
      <c r="G25" s="125"/>
      <c r="H25" s="125"/>
      <c r="I25" s="643" t="str">
        <f t="shared" ref="I25:I31" si="1">IFERROR(J25/J$124," ")</f>
        <v xml:space="preserve"> </v>
      </c>
      <c r="J25" s="882"/>
      <c r="K25" s="644">
        <f t="shared" ref="K25:K30" si="2">SUM(L25:Q25)</f>
        <v>0</v>
      </c>
      <c r="L25" s="645"/>
      <c r="M25" s="646"/>
      <c r="N25" s="646"/>
      <c r="O25" s="646"/>
      <c r="P25" s="646"/>
      <c r="Q25" s="646"/>
      <c r="R25" s="363"/>
      <c r="S25" s="644">
        <f t="shared" ref="S25:S30" si="3">SUM(T25:U25)</f>
        <v>0</v>
      </c>
      <c r="T25" s="645"/>
      <c r="U25" s="653"/>
      <c r="W25" s="1595"/>
      <c r="X25" s="963"/>
    </row>
    <row r="26" spans="2:24" x14ac:dyDescent="0.35">
      <c r="B26" s="360"/>
      <c r="C26" s="40"/>
      <c r="D26" s="40" t="s">
        <v>152</v>
      </c>
      <c r="E26" s="40"/>
      <c r="F26" s="40"/>
      <c r="G26" s="40"/>
      <c r="H26" s="40"/>
      <c r="I26" s="647" t="str">
        <f t="shared" si="1"/>
        <v xml:space="preserve"> </v>
      </c>
      <c r="J26" s="880"/>
      <c r="K26" s="659">
        <f t="shared" si="2"/>
        <v>0</v>
      </c>
      <c r="L26" s="648"/>
      <c r="M26" s="649"/>
      <c r="N26" s="649"/>
      <c r="O26" s="649"/>
      <c r="P26" s="649"/>
      <c r="Q26" s="649"/>
      <c r="R26" s="364"/>
      <c r="S26" s="659">
        <f t="shared" si="3"/>
        <v>0</v>
      </c>
      <c r="T26" s="648"/>
      <c r="U26" s="655"/>
      <c r="W26" s="1596"/>
      <c r="X26" s="963"/>
    </row>
    <row r="27" spans="2:24" x14ac:dyDescent="0.35">
      <c r="B27" s="360"/>
      <c r="C27" s="40"/>
      <c r="D27" s="39" t="s">
        <v>153</v>
      </c>
      <c r="E27" s="39"/>
      <c r="F27" s="39"/>
      <c r="G27" s="39"/>
      <c r="H27" s="39"/>
      <c r="I27" s="647" t="str">
        <f t="shared" si="1"/>
        <v xml:space="preserve"> </v>
      </c>
      <c r="J27" s="880"/>
      <c r="K27" s="659">
        <f t="shared" si="2"/>
        <v>0</v>
      </c>
      <c r="L27" s="648"/>
      <c r="M27" s="649"/>
      <c r="N27" s="649"/>
      <c r="O27" s="649"/>
      <c r="P27" s="649"/>
      <c r="Q27" s="649"/>
      <c r="R27" s="364"/>
      <c r="S27" s="659">
        <f t="shared" si="3"/>
        <v>0</v>
      </c>
      <c r="T27" s="648"/>
      <c r="U27" s="655"/>
      <c r="W27" s="1596"/>
      <c r="X27" s="963"/>
    </row>
    <row r="28" spans="2:24" x14ac:dyDescent="0.35">
      <c r="B28" s="360"/>
      <c r="C28" s="40"/>
      <c r="D28" s="39" t="s">
        <v>154</v>
      </c>
      <c r="E28" s="39"/>
      <c r="F28" s="39"/>
      <c r="G28" s="39"/>
      <c r="H28" s="39"/>
      <c r="I28" s="647" t="str">
        <f t="shared" si="1"/>
        <v xml:space="preserve"> </v>
      </c>
      <c r="J28" s="880"/>
      <c r="K28" s="659">
        <f t="shared" si="2"/>
        <v>0</v>
      </c>
      <c r="L28" s="648"/>
      <c r="M28" s="649"/>
      <c r="N28" s="649"/>
      <c r="O28" s="649"/>
      <c r="P28" s="649"/>
      <c r="Q28" s="649"/>
      <c r="R28" s="364"/>
      <c r="S28" s="659">
        <f t="shared" si="3"/>
        <v>0</v>
      </c>
      <c r="T28" s="648"/>
      <c r="U28" s="655"/>
      <c r="W28" s="1596"/>
      <c r="X28" s="963"/>
    </row>
    <row r="29" spans="2:24" x14ac:dyDescent="0.35">
      <c r="B29" s="360"/>
      <c r="C29" s="40"/>
      <c r="D29" s="44" t="s">
        <v>155</v>
      </c>
      <c r="E29" s="44"/>
      <c r="F29" s="44"/>
      <c r="G29" s="44"/>
      <c r="H29" s="44"/>
      <c r="I29" s="647" t="str">
        <f t="shared" si="1"/>
        <v xml:space="preserve"> </v>
      </c>
      <c r="J29" s="880"/>
      <c r="K29" s="659">
        <f t="shared" si="2"/>
        <v>0</v>
      </c>
      <c r="L29" s="648"/>
      <c r="M29" s="649"/>
      <c r="N29" s="649"/>
      <c r="O29" s="649"/>
      <c r="P29" s="649"/>
      <c r="Q29" s="649"/>
      <c r="R29" s="364"/>
      <c r="S29" s="659">
        <f t="shared" si="3"/>
        <v>0</v>
      </c>
      <c r="T29" s="648"/>
      <c r="U29" s="655"/>
      <c r="W29" s="1596"/>
      <c r="X29" s="963"/>
    </row>
    <row r="30" spans="2:24" ht="15" thickBot="1" x14ac:dyDescent="0.4">
      <c r="B30" s="360"/>
      <c r="C30" s="40"/>
      <c r="D30" s="44" t="s">
        <v>403</v>
      </c>
      <c r="E30" s="1820"/>
      <c r="F30" s="1821"/>
      <c r="G30" s="1822"/>
      <c r="H30" s="134"/>
      <c r="I30" s="650" t="str">
        <f t="shared" si="1"/>
        <v xml:space="preserve"> </v>
      </c>
      <c r="J30" s="881"/>
      <c r="K30" s="661">
        <f t="shared" si="2"/>
        <v>0</v>
      </c>
      <c r="L30" s="651"/>
      <c r="M30" s="652"/>
      <c r="N30" s="652"/>
      <c r="O30" s="652"/>
      <c r="P30" s="652"/>
      <c r="Q30" s="652"/>
      <c r="R30" s="364"/>
      <c r="S30" s="661">
        <f t="shared" si="3"/>
        <v>0</v>
      </c>
      <c r="T30" s="651"/>
      <c r="U30" s="656"/>
      <c r="W30" s="1597"/>
      <c r="X30" s="963"/>
    </row>
    <row r="31" spans="2:24" ht="15" thickBot="1" x14ac:dyDescent="0.4">
      <c r="B31" s="360"/>
      <c r="C31" s="40"/>
      <c r="D31" s="39"/>
      <c r="E31" s="39"/>
      <c r="F31" s="39"/>
      <c r="G31" s="43" t="s">
        <v>156</v>
      </c>
      <c r="H31" s="43"/>
      <c r="I31" s="293" t="str">
        <f t="shared" si="1"/>
        <v xml:space="preserve"> </v>
      </c>
      <c r="J31" s="32">
        <f t="shared" ref="J31:Q31" si="4">SUM(J25:J30)</f>
        <v>0</v>
      </c>
      <c r="K31" s="21">
        <f t="shared" si="4"/>
        <v>0</v>
      </c>
      <c r="L31" s="924">
        <f t="shared" si="4"/>
        <v>0</v>
      </c>
      <c r="M31" s="925">
        <f t="shared" si="4"/>
        <v>0</v>
      </c>
      <c r="N31" s="925">
        <f t="shared" si="4"/>
        <v>0</v>
      </c>
      <c r="O31" s="925">
        <f t="shared" si="4"/>
        <v>0</v>
      </c>
      <c r="P31" s="925">
        <f t="shared" si="4"/>
        <v>0</v>
      </c>
      <c r="Q31" s="925">
        <f t="shared" si="4"/>
        <v>0</v>
      </c>
      <c r="R31" s="365"/>
      <c r="S31" s="366">
        <f>SUM(S25:S30)</f>
        <v>0</v>
      </c>
      <c r="T31" s="924">
        <f>SUM(T25:T30)</f>
        <v>0</v>
      </c>
      <c r="U31" s="926">
        <f>SUM(U25:U30)</f>
        <v>0</v>
      </c>
      <c r="X31" s="963"/>
    </row>
    <row r="32" spans="2:24" ht="3.75" customHeight="1" x14ac:dyDescent="0.35">
      <c r="B32" s="360"/>
      <c r="C32" s="39"/>
      <c r="D32" s="39"/>
      <c r="E32" s="39"/>
      <c r="F32" s="39"/>
      <c r="G32" s="39"/>
      <c r="H32" s="39"/>
      <c r="I32" s="120"/>
      <c r="J32" s="1477"/>
      <c r="K32" s="1478"/>
      <c r="L32" s="16"/>
      <c r="M32" s="16"/>
      <c r="N32" s="16"/>
      <c r="O32" s="16"/>
      <c r="P32" s="1478"/>
      <c r="Q32" s="16"/>
      <c r="R32" s="364"/>
      <c r="S32" s="16"/>
      <c r="T32" s="16"/>
      <c r="U32" s="16"/>
      <c r="X32" s="963"/>
    </row>
    <row r="33" spans="2:24" ht="15" thickBot="1" x14ac:dyDescent="0.4">
      <c r="B33" s="360"/>
      <c r="C33" s="67" t="s">
        <v>157</v>
      </c>
      <c r="D33" s="67"/>
      <c r="E33" s="67"/>
      <c r="F33" s="67"/>
      <c r="G33" s="67"/>
      <c r="H33" s="42"/>
      <c r="I33" s="42"/>
      <c r="J33" s="1479"/>
      <c r="K33" s="1479"/>
      <c r="L33" s="1480"/>
      <c r="M33" s="1478"/>
      <c r="N33" s="1478"/>
      <c r="O33" s="1481"/>
      <c r="P33" s="1481"/>
      <c r="Q33" s="1481"/>
      <c r="R33" s="1482"/>
      <c r="S33" s="1478"/>
      <c r="T33" s="1481"/>
      <c r="U33" s="1481"/>
      <c r="X33" s="963"/>
    </row>
    <row r="34" spans="2:24" x14ac:dyDescent="0.35">
      <c r="B34" s="360"/>
      <c r="C34" s="40"/>
      <c r="D34" s="128" t="s">
        <v>158</v>
      </c>
      <c r="E34" s="128"/>
      <c r="F34" s="128"/>
      <c r="G34" s="128"/>
      <c r="H34" s="128"/>
      <c r="I34" s="643" t="str">
        <f t="shared" ref="I34:I50" si="5">IFERROR(J34/J$124," ")</f>
        <v xml:space="preserve"> </v>
      </c>
      <c r="J34" s="882"/>
      <c r="K34" s="657">
        <f t="shared" ref="K34:K49" si="6">SUM(L34:Q34)</f>
        <v>0</v>
      </c>
      <c r="L34" s="645"/>
      <c r="M34" s="658"/>
      <c r="N34" s="658"/>
      <c r="O34" s="658"/>
      <c r="P34" s="658"/>
      <c r="Q34" s="658"/>
      <c r="R34" s="363"/>
      <c r="S34" s="664">
        <f t="shared" ref="S34:S49" si="7">SUM(T34:U34)</f>
        <v>0</v>
      </c>
      <c r="T34" s="645"/>
      <c r="U34" s="653"/>
      <c r="W34" s="1595"/>
      <c r="X34" s="963"/>
    </row>
    <row r="35" spans="2:24" x14ac:dyDescent="0.35">
      <c r="B35" s="360"/>
      <c r="C35" s="40"/>
      <c r="D35" s="39" t="s">
        <v>159</v>
      </c>
      <c r="E35" s="39"/>
      <c r="F35" s="39"/>
      <c r="G35" s="39"/>
      <c r="H35" s="39"/>
      <c r="I35" s="647" t="str">
        <f t="shared" si="5"/>
        <v xml:space="preserve"> </v>
      </c>
      <c r="J35" s="880"/>
      <c r="K35" s="659">
        <f t="shared" si="6"/>
        <v>0</v>
      </c>
      <c r="L35" s="648"/>
      <c r="M35" s="660"/>
      <c r="N35" s="660"/>
      <c r="O35" s="660"/>
      <c r="P35" s="660"/>
      <c r="Q35" s="660"/>
      <c r="R35" s="364"/>
      <c r="S35" s="654">
        <f t="shared" si="7"/>
        <v>0</v>
      </c>
      <c r="T35" s="648"/>
      <c r="U35" s="655"/>
      <c r="W35" s="1596"/>
      <c r="X35" s="963"/>
    </row>
    <row r="36" spans="2:24" x14ac:dyDescent="0.35">
      <c r="B36" s="360"/>
      <c r="C36" s="40"/>
      <c r="D36" s="39" t="s">
        <v>160</v>
      </c>
      <c r="E36" s="39"/>
      <c r="F36" s="39"/>
      <c r="G36" s="39"/>
      <c r="H36" s="39"/>
      <c r="I36" s="647" t="str">
        <f t="shared" si="5"/>
        <v xml:space="preserve"> </v>
      </c>
      <c r="J36" s="880"/>
      <c r="K36" s="659">
        <f t="shared" si="6"/>
        <v>0</v>
      </c>
      <c r="L36" s="648"/>
      <c r="M36" s="660"/>
      <c r="N36" s="660"/>
      <c r="O36" s="660"/>
      <c r="P36" s="660"/>
      <c r="Q36" s="660"/>
      <c r="R36" s="364"/>
      <c r="S36" s="654">
        <f t="shared" si="7"/>
        <v>0</v>
      </c>
      <c r="T36" s="648"/>
      <c r="U36" s="655"/>
      <c r="W36" s="1596"/>
      <c r="X36" s="963"/>
    </row>
    <row r="37" spans="2:24" x14ac:dyDescent="0.35">
      <c r="B37" s="360"/>
      <c r="C37" s="40"/>
      <c r="D37" s="39" t="s">
        <v>161</v>
      </c>
      <c r="E37" s="39"/>
      <c r="F37" s="39"/>
      <c r="G37" s="39"/>
      <c r="H37" s="39"/>
      <c r="I37" s="647" t="str">
        <f t="shared" si="5"/>
        <v xml:space="preserve"> </v>
      </c>
      <c r="J37" s="880"/>
      <c r="K37" s="659">
        <f t="shared" si="6"/>
        <v>0</v>
      </c>
      <c r="L37" s="648"/>
      <c r="M37" s="660"/>
      <c r="N37" s="660"/>
      <c r="O37" s="660"/>
      <c r="P37" s="660"/>
      <c r="Q37" s="660"/>
      <c r="R37" s="364"/>
      <c r="S37" s="654">
        <f t="shared" si="7"/>
        <v>0</v>
      </c>
      <c r="T37" s="648"/>
      <c r="U37" s="655"/>
      <c r="W37" s="1596"/>
      <c r="X37" s="963"/>
    </row>
    <row r="38" spans="2:24" x14ac:dyDescent="0.35">
      <c r="B38" s="360"/>
      <c r="C38" s="40"/>
      <c r="D38" s="39" t="s">
        <v>162</v>
      </c>
      <c r="E38" s="39"/>
      <c r="F38" s="39"/>
      <c r="G38" s="39"/>
      <c r="H38" s="39"/>
      <c r="I38" s="647" t="str">
        <f t="shared" si="5"/>
        <v xml:space="preserve"> </v>
      </c>
      <c r="J38" s="880"/>
      <c r="K38" s="659">
        <f t="shared" si="6"/>
        <v>0</v>
      </c>
      <c r="L38" s="648"/>
      <c r="M38" s="660"/>
      <c r="N38" s="660"/>
      <c r="O38" s="660"/>
      <c r="P38" s="660"/>
      <c r="Q38" s="660"/>
      <c r="R38" s="364"/>
      <c r="S38" s="654">
        <f t="shared" si="7"/>
        <v>0</v>
      </c>
      <c r="T38" s="648"/>
      <c r="U38" s="655"/>
      <c r="W38" s="1596"/>
      <c r="X38" s="963"/>
    </row>
    <row r="39" spans="2:24" x14ac:dyDescent="0.35">
      <c r="B39" s="360"/>
      <c r="C39" s="40"/>
      <c r="D39" s="39" t="s">
        <v>476</v>
      </c>
      <c r="E39" s="39"/>
      <c r="F39" s="39"/>
      <c r="G39" s="292">
        <f>IFERROR(J39/(J35+J37+J38+J47),)</f>
        <v>0</v>
      </c>
      <c r="H39" s="46"/>
      <c r="I39" s="647" t="str">
        <f t="shared" si="5"/>
        <v xml:space="preserve"> </v>
      </c>
      <c r="J39" s="880"/>
      <c r="K39" s="659">
        <f t="shared" si="6"/>
        <v>0</v>
      </c>
      <c r="L39" s="648"/>
      <c r="M39" s="660"/>
      <c r="N39" s="660"/>
      <c r="O39" s="660"/>
      <c r="P39" s="660"/>
      <c r="Q39" s="660"/>
      <c r="R39" s="364"/>
      <c r="S39" s="654">
        <f t="shared" si="7"/>
        <v>0</v>
      </c>
      <c r="T39" s="648"/>
      <c r="U39" s="655"/>
      <c r="W39" s="1596"/>
      <c r="X39" s="963"/>
    </row>
    <row r="40" spans="2:24" x14ac:dyDescent="0.35">
      <c r="B40" s="360"/>
      <c r="C40" s="40"/>
      <c r="D40" s="39" t="s">
        <v>164</v>
      </c>
      <c r="E40" s="39"/>
      <c r="F40" s="39"/>
      <c r="G40" s="292">
        <f>IFERROR(J40/(J36+J37+J38+J47),)</f>
        <v>0</v>
      </c>
      <c r="H40" s="46"/>
      <c r="I40" s="647" t="str">
        <f t="shared" si="5"/>
        <v xml:space="preserve"> </v>
      </c>
      <c r="J40" s="880"/>
      <c r="K40" s="659">
        <f t="shared" si="6"/>
        <v>0</v>
      </c>
      <c r="L40" s="648"/>
      <c r="M40" s="660"/>
      <c r="N40" s="660"/>
      <c r="O40" s="660"/>
      <c r="P40" s="660"/>
      <c r="Q40" s="660"/>
      <c r="R40" s="364"/>
      <c r="S40" s="654">
        <f t="shared" si="7"/>
        <v>0</v>
      </c>
      <c r="T40" s="648"/>
      <c r="U40" s="655"/>
      <c r="W40" s="1596"/>
      <c r="X40" s="963"/>
    </row>
    <row r="41" spans="2:24" x14ac:dyDescent="0.35">
      <c r="B41" s="360"/>
      <c r="C41" s="40"/>
      <c r="D41" s="39" t="s">
        <v>165</v>
      </c>
      <c r="E41" s="39"/>
      <c r="F41" s="39"/>
      <c r="G41" s="39"/>
      <c r="H41" s="39"/>
      <c r="I41" s="647" t="str">
        <f t="shared" si="5"/>
        <v xml:space="preserve"> </v>
      </c>
      <c r="J41" s="880"/>
      <c r="K41" s="659">
        <f t="shared" si="6"/>
        <v>0</v>
      </c>
      <c r="L41" s="648"/>
      <c r="M41" s="660"/>
      <c r="N41" s="660"/>
      <c r="O41" s="660"/>
      <c r="P41" s="660"/>
      <c r="Q41" s="660"/>
      <c r="R41" s="364"/>
      <c r="S41" s="654">
        <f t="shared" si="7"/>
        <v>0</v>
      </c>
      <c r="T41" s="648"/>
      <c r="U41" s="655"/>
      <c r="W41" s="1596"/>
      <c r="X41" s="963"/>
    </row>
    <row r="42" spans="2:24" x14ac:dyDescent="0.35">
      <c r="B42" s="360"/>
      <c r="C42" s="40"/>
      <c r="D42" s="39" t="s">
        <v>166</v>
      </c>
      <c r="E42" s="39"/>
      <c r="F42" s="39"/>
      <c r="G42" s="39"/>
      <c r="H42" s="39"/>
      <c r="I42" s="647" t="str">
        <f t="shared" si="5"/>
        <v xml:space="preserve"> </v>
      </c>
      <c r="J42" s="880"/>
      <c r="K42" s="659">
        <f t="shared" si="6"/>
        <v>0</v>
      </c>
      <c r="L42" s="648"/>
      <c r="M42" s="660"/>
      <c r="N42" s="660"/>
      <c r="O42" s="660"/>
      <c r="P42" s="660"/>
      <c r="Q42" s="660"/>
      <c r="R42" s="364"/>
      <c r="S42" s="654">
        <f t="shared" si="7"/>
        <v>0</v>
      </c>
      <c r="T42" s="648"/>
      <c r="U42" s="655"/>
      <c r="W42" s="1596"/>
      <c r="X42" s="963"/>
    </row>
    <row r="43" spans="2:24" x14ac:dyDescent="0.35">
      <c r="B43" s="360"/>
      <c r="C43" s="40"/>
      <c r="D43" s="39" t="s">
        <v>167</v>
      </c>
      <c r="E43" s="39"/>
      <c r="F43" s="39"/>
      <c r="G43" s="39"/>
      <c r="H43" s="39"/>
      <c r="I43" s="647" t="str">
        <f t="shared" si="5"/>
        <v xml:space="preserve"> </v>
      </c>
      <c r="J43" s="880"/>
      <c r="K43" s="659">
        <f t="shared" si="6"/>
        <v>0</v>
      </c>
      <c r="L43" s="648"/>
      <c r="M43" s="660"/>
      <c r="N43" s="660"/>
      <c r="O43" s="660"/>
      <c r="P43" s="660"/>
      <c r="Q43" s="660"/>
      <c r="R43" s="364"/>
      <c r="S43" s="654">
        <f t="shared" si="7"/>
        <v>0</v>
      </c>
      <c r="T43" s="648"/>
      <c r="U43" s="655"/>
      <c r="W43" s="1596"/>
      <c r="X43" s="963"/>
    </row>
    <row r="44" spans="2:24" x14ac:dyDescent="0.35">
      <c r="B44" s="360"/>
      <c r="C44" s="40"/>
      <c r="D44" s="39" t="s">
        <v>168</v>
      </c>
      <c r="E44" s="39"/>
      <c r="F44" s="39"/>
      <c r="G44" s="39"/>
      <c r="H44" s="39"/>
      <c r="I44" s="647" t="str">
        <f t="shared" si="5"/>
        <v xml:space="preserve"> </v>
      </c>
      <c r="J44" s="880"/>
      <c r="K44" s="659">
        <f t="shared" si="6"/>
        <v>0</v>
      </c>
      <c r="L44" s="648"/>
      <c r="M44" s="660"/>
      <c r="N44" s="660"/>
      <c r="O44" s="660"/>
      <c r="P44" s="660"/>
      <c r="Q44" s="660"/>
      <c r="R44" s="364"/>
      <c r="S44" s="654">
        <f t="shared" si="7"/>
        <v>0</v>
      </c>
      <c r="T44" s="648"/>
      <c r="U44" s="655"/>
      <c r="W44" s="1596"/>
      <c r="X44" s="963"/>
    </row>
    <row r="45" spans="2:24" x14ac:dyDescent="0.35">
      <c r="B45" s="360"/>
      <c r="C45" s="40"/>
      <c r="D45" s="39" t="s">
        <v>169</v>
      </c>
      <c r="E45" s="39"/>
      <c r="F45" s="39"/>
      <c r="G45" s="39"/>
      <c r="H45" s="39"/>
      <c r="I45" s="647" t="str">
        <f t="shared" si="5"/>
        <v xml:space="preserve"> </v>
      </c>
      <c r="J45" s="880"/>
      <c r="K45" s="659">
        <f t="shared" si="6"/>
        <v>0</v>
      </c>
      <c r="L45" s="648"/>
      <c r="M45" s="660"/>
      <c r="N45" s="660"/>
      <c r="O45" s="660"/>
      <c r="P45" s="660"/>
      <c r="Q45" s="660"/>
      <c r="R45" s="364"/>
      <c r="S45" s="654">
        <f t="shared" si="7"/>
        <v>0</v>
      </c>
      <c r="T45" s="648"/>
      <c r="U45" s="655"/>
      <c r="W45" s="1596"/>
      <c r="X45" s="963"/>
    </row>
    <row r="46" spans="2:24" x14ac:dyDescent="0.35">
      <c r="B46" s="360"/>
      <c r="C46" s="40"/>
      <c r="D46" s="39" t="s">
        <v>170</v>
      </c>
      <c r="E46" s="39"/>
      <c r="F46" s="39"/>
      <c r="G46" s="39"/>
      <c r="H46" s="39"/>
      <c r="I46" s="647" t="str">
        <f t="shared" si="5"/>
        <v xml:space="preserve"> </v>
      </c>
      <c r="J46" s="880"/>
      <c r="K46" s="659">
        <f t="shared" si="6"/>
        <v>0</v>
      </c>
      <c r="L46" s="648"/>
      <c r="M46" s="660"/>
      <c r="N46" s="660"/>
      <c r="O46" s="660"/>
      <c r="P46" s="660"/>
      <c r="Q46" s="660"/>
      <c r="R46" s="364"/>
      <c r="S46" s="654">
        <f t="shared" si="7"/>
        <v>0</v>
      </c>
      <c r="T46" s="648"/>
      <c r="U46" s="655"/>
      <c r="W46" s="1596"/>
      <c r="X46" s="963"/>
    </row>
    <row r="47" spans="2:24" x14ac:dyDescent="0.35">
      <c r="B47" s="360"/>
      <c r="C47" s="40"/>
      <c r="D47" s="39" t="s">
        <v>171</v>
      </c>
      <c r="E47" s="39"/>
      <c r="F47" s="39"/>
      <c r="G47" s="39"/>
      <c r="H47" s="39"/>
      <c r="I47" s="647" t="str">
        <f t="shared" si="5"/>
        <v xml:space="preserve"> </v>
      </c>
      <c r="J47" s="880"/>
      <c r="K47" s="659">
        <f t="shared" si="6"/>
        <v>0</v>
      </c>
      <c r="L47" s="648"/>
      <c r="M47" s="660"/>
      <c r="N47" s="660"/>
      <c r="O47" s="660"/>
      <c r="P47" s="660"/>
      <c r="Q47" s="660"/>
      <c r="R47" s="364"/>
      <c r="S47" s="654">
        <f t="shared" si="7"/>
        <v>0</v>
      </c>
      <c r="T47" s="648"/>
      <c r="U47" s="655"/>
      <c r="W47" s="1596"/>
      <c r="X47" s="963"/>
    </row>
    <row r="48" spans="2:24" x14ac:dyDescent="0.35">
      <c r="B48" s="360"/>
      <c r="C48" s="40"/>
      <c r="D48" s="39" t="s">
        <v>172</v>
      </c>
      <c r="E48" s="39"/>
      <c r="F48" s="39"/>
      <c r="G48" s="39"/>
      <c r="H48" s="39"/>
      <c r="I48" s="647" t="str">
        <f t="shared" si="5"/>
        <v xml:space="preserve"> </v>
      </c>
      <c r="J48" s="880"/>
      <c r="K48" s="659">
        <f t="shared" si="6"/>
        <v>0</v>
      </c>
      <c r="L48" s="648"/>
      <c r="M48" s="660"/>
      <c r="N48" s="660"/>
      <c r="O48" s="660"/>
      <c r="P48" s="660"/>
      <c r="Q48" s="660"/>
      <c r="R48" s="364"/>
      <c r="S48" s="654">
        <f t="shared" si="7"/>
        <v>0</v>
      </c>
      <c r="T48" s="648"/>
      <c r="U48" s="655"/>
      <c r="W48" s="1596"/>
      <c r="X48" s="963"/>
    </row>
    <row r="49" spans="2:24" ht="15" thickBot="1" x14ac:dyDescent="0.4">
      <c r="B49" s="360"/>
      <c r="C49" s="40"/>
      <c r="D49" s="44" t="s">
        <v>403</v>
      </c>
      <c r="E49" s="1820" t="s">
        <v>1038</v>
      </c>
      <c r="F49" s="1821"/>
      <c r="G49" s="1822"/>
      <c r="H49" s="44"/>
      <c r="I49" s="650" t="str">
        <f t="shared" si="5"/>
        <v xml:space="preserve"> </v>
      </c>
      <c r="J49" s="881"/>
      <c r="K49" s="661">
        <f t="shared" si="6"/>
        <v>0</v>
      </c>
      <c r="L49" s="662"/>
      <c r="M49" s="663"/>
      <c r="N49" s="663"/>
      <c r="O49" s="663"/>
      <c r="P49" s="663"/>
      <c r="Q49" s="663"/>
      <c r="R49" s="364"/>
      <c r="S49" s="665">
        <f t="shared" si="7"/>
        <v>0</v>
      </c>
      <c r="T49" s="662"/>
      <c r="U49" s="666"/>
      <c r="W49" s="1597"/>
      <c r="X49" s="963"/>
    </row>
    <row r="50" spans="2:24" ht="15" thickBot="1" x14ac:dyDescent="0.4">
      <c r="B50" s="360"/>
      <c r="C50" s="40"/>
      <c r="D50" s="39"/>
      <c r="E50" s="39"/>
      <c r="F50" s="39"/>
      <c r="G50" s="43" t="s">
        <v>156</v>
      </c>
      <c r="H50" s="43"/>
      <c r="I50" s="293" t="str">
        <f t="shared" si="5"/>
        <v xml:space="preserve"> </v>
      </c>
      <c r="J50" s="32">
        <f t="shared" ref="J50:Q50" si="8">SUM(J34:J49)</f>
        <v>0</v>
      </c>
      <c r="K50" s="21">
        <f t="shared" si="8"/>
        <v>0</v>
      </c>
      <c r="L50" s="924">
        <f t="shared" si="8"/>
        <v>0</v>
      </c>
      <c r="M50" s="925">
        <f t="shared" si="8"/>
        <v>0</v>
      </c>
      <c r="N50" s="925">
        <f t="shared" si="8"/>
        <v>0</v>
      </c>
      <c r="O50" s="925">
        <f t="shared" si="8"/>
        <v>0</v>
      </c>
      <c r="P50" s="925">
        <f t="shared" si="8"/>
        <v>0</v>
      </c>
      <c r="Q50" s="925">
        <f t="shared" si="8"/>
        <v>0</v>
      </c>
      <c r="R50" s="365"/>
      <c r="S50" s="366">
        <f>SUM(S34:S49)</f>
        <v>0</v>
      </c>
      <c r="T50" s="924">
        <f>SUM(T34:T49)</f>
        <v>0</v>
      </c>
      <c r="U50" s="926">
        <f>SUM(U34:U49)</f>
        <v>0</v>
      </c>
      <c r="X50" s="963"/>
    </row>
    <row r="51" spans="2:24" ht="9" customHeight="1" thickBot="1" x14ac:dyDescent="0.4">
      <c r="B51" s="367"/>
      <c r="C51" s="25"/>
      <c r="D51" s="25"/>
      <c r="E51" s="25"/>
      <c r="F51" s="25"/>
      <c r="G51" s="25"/>
      <c r="H51" s="25"/>
      <c r="I51" s="331"/>
      <c r="J51" s="1483"/>
      <c r="K51" s="1484"/>
      <c r="L51" s="368"/>
      <c r="M51" s="26"/>
      <c r="N51" s="26"/>
      <c r="O51" s="26"/>
      <c r="P51" s="1484"/>
      <c r="Q51" s="26"/>
      <c r="R51" s="369"/>
      <c r="S51" s="26"/>
      <c r="T51" s="368"/>
      <c r="U51" s="29"/>
      <c r="V51" s="29"/>
      <c r="W51" s="29"/>
      <c r="X51" s="1613"/>
    </row>
    <row r="52" spans="2:24" ht="15" thickBot="1" x14ac:dyDescent="0.4">
      <c r="B52" s="360"/>
      <c r="C52" s="67" t="s">
        <v>173</v>
      </c>
      <c r="D52" s="67"/>
      <c r="E52" s="67"/>
      <c r="F52" s="67"/>
      <c r="G52" s="67"/>
      <c r="H52" s="42"/>
      <c r="I52" s="42"/>
      <c r="J52" s="1479"/>
      <c r="K52" s="1479"/>
      <c r="L52" s="1480"/>
      <c r="M52" s="1478"/>
      <c r="N52" s="1478"/>
      <c r="O52" s="1481"/>
      <c r="P52" s="1481"/>
      <c r="Q52" s="1481"/>
      <c r="R52" s="1482"/>
      <c r="S52" s="1478"/>
      <c r="T52" s="1481"/>
      <c r="U52" s="16"/>
      <c r="V52" s="16"/>
      <c r="W52" s="16"/>
      <c r="X52" s="1614"/>
    </row>
    <row r="53" spans="2:24" x14ac:dyDescent="0.35">
      <c r="B53" s="360"/>
      <c r="C53" s="40"/>
      <c r="D53" s="128" t="s">
        <v>174</v>
      </c>
      <c r="E53" s="128"/>
      <c r="F53" s="128"/>
      <c r="G53" s="128"/>
      <c r="H53" s="128"/>
      <c r="I53" s="643" t="str">
        <f t="shared" ref="I53:I66" si="9">IFERROR(J53/J$124," ")</f>
        <v xml:space="preserve"> </v>
      </c>
      <c r="J53" s="882"/>
      <c r="K53" s="657">
        <f t="shared" ref="K53:K65" si="10">SUM(L53:Q53)</f>
        <v>0</v>
      </c>
      <c r="L53" s="645"/>
      <c r="M53" s="658"/>
      <c r="N53" s="658"/>
      <c r="O53" s="658"/>
      <c r="P53" s="658"/>
      <c r="Q53" s="658"/>
      <c r="R53" s="363"/>
      <c r="S53" s="664">
        <f t="shared" ref="S53:S65" si="11">SUM(T53:U53)</f>
        <v>0</v>
      </c>
      <c r="T53" s="645"/>
      <c r="U53" s="653"/>
      <c r="W53" s="1595"/>
      <c r="X53" s="963"/>
    </row>
    <row r="54" spans="2:24" x14ac:dyDescent="0.35">
      <c r="B54" s="360"/>
      <c r="C54" s="40"/>
      <c r="D54" s="39" t="s">
        <v>175</v>
      </c>
      <c r="E54" s="39"/>
      <c r="F54" s="39"/>
      <c r="G54" s="39"/>
      <c r="H54" s="39"/>
      <c r="I54" s="647" t="str">
        <f t="shared" si="9"/>
        <v xml:space="preserve"> </v>
      </c>
      <c r="J54" s="880"/>
      <c r="K54" s="659">
        <f t="shared" si="10"/>
        <v>0</v>
      </c>
      <c r="L54" s="648"/>
      <c r="M54" s="660"/>
      <c r="N54" s="660"/>
      <c r="O54" s="660"/>
      <c r="P54" s="660"/>
      <c r="Q54" s="660"/>
      <c r="R54" s="364"/>
      <c r="S54" s="654">
        <f t="shared" si="11"/>
        <v>0</v>
      </c>
      <c r="T54" s="648"/>
      <c r="U54" s="655"/>
      <c r="W54" s="1596"/>
      <c r="X54" s="963"/>
    </row>
    <row r="55" spans="2:24" x14ac:dyDescent="0.35">
      <c r="B55" s="360"/>
      <c r="C55" s="40"/>
      <c r="D55" s="39" t="s">
        <v>176</v>
      </c>
      <c r="E55" s="39"/>
      <c r="F55" s="39"/>
      <c r="G55" s="39"/>
      <c r="H55" s="39"/>
      <c r="I55" s="647" t="str">
        <f t="shared" si="9"/>
        <v xml:space="preserve"> </v>
      </c>
      <c r="J55" s="880"/>
      <c r="K55" s="659">
        <f t="shared" si="10"/>
        <v>0</v>
      </c>
      <c r="L55" s="648"/>
      <c r="M55" s="660"/>
      <c r="N55" s="660"/>
      <c r="O55" s="660"/>
      <c r="P55" s="660"/>
      <c r="Q55" s="660"/>
      <c r="R55" s="364"/>
      <c r="S55" s="654">
        <f t="shared" si="11"/>
        <v>0</v>
      </c>
      <c r="T55" s="648"/>
      <c r="U55" s="655"/>
      <c r="W55" s="1596"/>
      <c r="X55" s="963"/>
    </row>
    <row r="56" spans="2:24" x14ac:dyDescent="0.35">
      <c r="B56" s="360"/>
      <c r="C56" s="40"/>
      <c r="D56" s="39" t="s">
        <v>177</v>
      </c>
      <c r="E56" s="39"/>
      <c r="F56" s="39"/>
      <c r="G56" s="39"/>
      <c r="H56" s="39"/>
      <c r="I56" s="647" t="str">
        <f t="shared" si="9"/>
        <v xml:space="preserve"> </v>
      </c>
      <c r="J56" s="880"/>
      <c r="K56" s="659">
        <f t="shared" si="10"/>
        <v>0</v>
      </c>
      <c r="L56" s="648"/>
      <c r="M56" s="660"/>
      <c r="N56" s="660"/>
      <c r="O56" s="660"/>
      <c r="P56" s="660"/>
      <c r="Q56" s="660"/>
      <c r="R56" s="364"/>
      <c r="S56" s="654">
        <f t="shared" si="11"/>
        <v>0</v>
      </c>
      <c r="T56" s="648"/>
      <c r="U56" s="655"/>
      <c r="W56" s="1596"/>
      <c r="X56" s="963"/>
    </row>
    <row r="57" spans="2:24" x14ac:dyDescent="0.35">
      <c r="B57" s="360"/>
      <c r="C57" s="40"/>
      <c r="D57" s="44" t="s">
        <v>178</v>
      </c>
      <c r="E57" s="44"/>
      <c r="F57" s="44"/>
      <c r="G57" s="44"/>
      <c r="H57" s="44"/>
      <c r="I57" s="647" t="str">
        <f t="shared" si="9"/>
        <v xml:space="preserve"> </v>
      </c>
      <c r="J57" s="880"/>
      <c r="K57" s="659">
        <f t="shared" si="10"/>
        <v>0</v>
      </c>
      <c r="L57" s="648"/>
      <c r="M57" s="660"/>
      <c r="N57" s="660"/>
      <c r="O57" s="660"/>
      <c r="P57" s="660"/>
      <c r="Q57" s="660"/>
      <c r="R57" s="364"/>
      <c r="S57" s="654">
        <f t="shared" si="11"/>
        <v>0</v>
      </c>
      <c r="T57" s="648"/>
      <c r="U57" s="655"/>
      <c r="W57" s="1596"/>
      <c r="X57" s="963"/>
    </row>
    <row r="58" spans="2:24" x14ac:dyDescent="0.35">
      <c r="B58" s="360"/>
      <c r="C58" s="40"/>
      <c r="D58" s="39" t="s">
        <v>179</v>
      </c>
      <c r="E58" s="39"/>
      <c r="F58" s="39"/>
      <c r="G58" s="39"/>
      <c r="H58" s="39"/>
      <c r="I58" s="647" t="str">
        <f t="shared" si="9"/>
        <v xml:space="preserve"> </v>
      </c>
      <c r="J58" s="880"/>
      <c r="K58" s="659">
        <f t="shared" si="10"/>
        <v>0</v>
      </c>
      <c r="L58" s="648"/>
      <c r="M58" s="660"/>
      <c r="N58" s="660"/>
      <c r="O58" s="660"/>
      <c r="P58" s="660"/>
      <c r="Q58" s="660"/>
      <c r="R58" s="364"/>
      <c r="S58" s="654">
        <f t="shared" si="11"/>
        <v>0</v>
      </c>
      <c r="T58" s="648"/>
      <c r="U58" s="655"/>
      <c r="W58" s="1596"/>
      <c r="X58" s="963"/>
    </row>
    <row r="59" spans="2:24" x14ac:dyDescent="0.35">
      <c r="B59" s="360"/>
      <c r="C59" s="40"/>
      <c r="D59" s="39" t="s">
        <v>180</v>
      </c>
      <c r="E59" s="39"/>
      <c r="F59" s="39"/>
      <c r="G59" s="39"/>
      <c r="H59" s="39"/>
      <c r="I59" s="647" t="str">
        <f t="shared" si="9"/>
        <v xml:space="preserve"> </v>
      </c>
      <c r="J59" s="880"/>
      <c r="K59" s="659">
        <f t="shared" si="10"/>
        <v>0</v>
      </c>
      <c r="L59" s="648"/>
      <c r="M59" s="660"/>
      <c r="N59" s="660"/>
      <c r="O59" s="660"/>
      <c r="P59" s="660"/>
      <c r="Q59" s="660"/>
      <c r="R59" s="364"/>
      <c r="S59" s="654">
        <f t="shared" si="11"/>
        <v>0</v>
      </c>
      <c r="T59" s="648"/>
      <c r="U59" s="655"/>
      <c r="W59" s="1596"/>
      <c r="X59" s="963"/>
    </row>
    <row r="60" spans="2:24" x14ac:dyDescent="0.35">
      <c r="B60" s="360"/>
      <c r="C60" s="40"/>
      <c r="D60" s="39" t="s">
        <v>181</v>
      </c>
      <c r="E60" s="39"/>
      <c r="F60" s="39"/>
      <c r="G60" s="39"/>
      <c r="H60" s="39"/>
      <c r="I60" s="647" t="str">
        <f t="shared" si="9"/>
        <v xml:space="preserve"> </v>
      </c>
      <c r="J60" s="880"/>
      <c r="K60" s="659">
        <f t="shared" si="10"/>
        <v>0</v>
      </c>
      <c r="L60" s="648"/>
      <c r="M60" s="660"/>
      <c r="N60" s="660"/>
      <c r="O60" s="660"/>
      <c r="P60" s="660"/>
      <c r="Q60" s="660"/>
      <c r="R60" s="364"/>
      <c r="S60" s="654">
        <f t="shared" si="11"/>
        <v>0</v>
      </c>
      <c r="T60" s="648"/>
      <c r="U60" s="655"/>
      <c r="W60" s="1596"/>
      <c r="X60" s="963"/>
    </row>
    <row r="61" spans="2:24" x14ac:dyDescent="0.35">
      <c r="B61" s="360"/>
      <c r="C61" s="40"/>
      <c r="D61" s="44" t="s">
        <v>182</v>
      </c>
      <c r="E61" s="44"/>
      <c r="F61" s="44"/>
      <c r="G61" s="44"/>
      <c r="H61" s="44"/>
      <c r="I61" s="647" t="str">
        <f t="shared" si="9"/>
        <v xml:space="preserve"> </v>
      </c>
      <c r="J61" s="880"/>
      <c r="K61" s="659">
        <f t="shared" si="10"/>
        <v>0</v>
      </c>
      <c r="L61" s="648"/>
      <c r="M61" s="660"/>
      <c r="N61" s="660"/>
      <c r="O61" s="660"/>
      <c r="P61" s="660"/>
      <c r="Q61" s="660"/>
      <c r="R61" s="364"/>
      <c r="S61" s="654">
        <f t="shared" si="11"/>
        <v>0</v>
      </c>
      <c r="T61" s="648"/>
      <c r="U61" s="655"/>
      <c r="W61" s="1596"/>
      <c r="X61" s="963"/>
    </row>
    <row r="62" spans="2:24" x14ac:dyDescent="0.35">
      <c r="B62" s="360"/>
      <c r="C62" s="40"/>
      <c r="D62" s="44" t="s">
        <v>183</v>
      </c>
      <c r="E62" s="44"/>
      <c r="F62" s="44"/>
      <c r="G62" s="44"/>
      <c r="H62" s="44"/>
      <c r="I62" s="647" t="str">
        <f t="shared" si="9"/>
        <v xml:space="preserve"> </v>
      </c>
      <c r="J62" s="880"/>
      <c r="K62" s="659">
        <f t="shared" si="10"/>
        <v>0</v>
      </c>
      <c r="L62" s="648"/>
      <c r="M62" s="660"/>
      <c r="N62" s="660"/>
      <c r="O62" s="660"/>
      <c r="P62" s="660"/>
      <c r="Q62" s="660"/>
      <c r="R62" s="364"/>
      <c r="S62" s="654">
        <f t="shared" si="11"/>
        <v>0</v>
      </c>
      <c r="T62" s="648"/>
      <c r="U62" s="655"/>
      <c r="W62" s="1596"/>
      <c r="X62" s="963"/>
    </row>
    <row r="63" spans="2:24" x14ac:dyDescent="0.35">
      <c r="B63" s="360"/>
      <c r="C63" s="40"/>
      <c r="D63" s="44" t="s">
        <v>184</v>
      </c>
      <c r="E63" s="44"/>
      <c r="F63" s="44"/>
      <c r="G63" s="44"/>
      <c r="H63" s="44"/>
      <c r="I63" s="647" t="str">
        <f t="shared" si="9"/>
        <v xml:space="preserve"> </v>
      </c>
      <c r="J63" s="880"/>
      <c r="K63" s="659">
        <f t="shared" si="10"/>
        <v>0</v>
      </c>
      <c r="L63" s="667"/>
      <c r="M63" s="668"/>
      <c r="N63" s="668"/>
      <c r="O63" s="668"/>
      <c r="P63" s="668"/>
      <c r="Q63" s="668"/>
      <c r="R63" s="364"/>
      <c r="S63" s="654">
        <f t="shared" si="11"/>
        <v>0</v>
      </c>
      <c r="T63" s="667"/>
      <c r="U63" s="670"/>
      <c r="W63" s="1596"/>
      <c r="X63" s="963"/>
    </row>
    <row r="64" spans="2:24" x14ac:dyDescent="0.35">
      <c r="B64" s="360"/>
      <c r="C64" s="40"/>
      <c r="D64" s="71" t="s">
        <v>185</v>
      </c>
      <c r="E64" s="71"/>
      <c r="F64" s="71"/>
      <c r="G64" s="71"/>
      <c r="H64" s="71"/>
      <c r="I64" s="647" t="str">
        <f t="shared" si="9"/>
        <v xml:space="preserve"> </v>
      </c>
      <c r="J64" s="880"/>
      <c r="K64" s="659">
        <f t="shared" si="10"/>
        <v>0</v>
      </c>
      <c r="L64" s="667"/>
      <c r="M64" s="668"/>
      <c r="N64" s="668"/>
      <c r="O64" s="668"/>
      <c r="P64" s="668"/>
      <c r="Q64" s="668"/>
      <c r="R64" s="364"/>
      <c r="S64" s="654">
        <f t="shared" si="11"/>
        <v>0</v>
      </c>
      <c r="T64" s="667"/>
      <c r="U64" s="670"/>
      <c r="W64" s="1596"/>
      <c r="X64" s="963"/>
    </row>
    <row r="65" spans="2:24" ht="15" thickBot="1" x14ac:dyDescent="0.4">
      <c r="B65" s="360"/>
      <c r="C65" s="40"/>
      <c r="D65" s="44" t="s">
        <v>403</v>
      </c>
      <c r="E65" s="1820" t="s">
        <v>1036</v>
      </c>
      <c r="F65" s="1821"/>
      <c r="G65" s="1822"/>
      <c r="H65" s="44"/>
      <c r="I65" s="650" t="str">
        <f t="shared" si="9"/>
        <v xml:space="preserve"> </v>
      </c>
      <c r="J65" s="881"/>
      <c r="K65" s="661">
        <f t="shared" si="10"/>
        <v>0</v>
      </c>
      <c r="L65" s="651"/>
      <c r="M65" s="669"/>
      <c r="N65" s="669"/>
      <c r="O65" s="669"/>
      <c r="P65" s="669"/>
      <c r="Q65" s="669"/>
      <c r="R65" s="364"/>
      <c r="S65" s="665">
        <f t="shared" si="11"/>
        <v>0</v>
      </c>
      <c r="T65" s="651"/>
      <c r="U65" s="656"/>
      <c r="W65" s="1597"/>
      <c r="X65" s="963"/>
    </row>
    <row r="66" spans="2:24" ht="15" thickBot="1" x14ac:dyDescent="0.4">
      <c r="B66" s="360"/>
      <c r="C66" s="40"/>
      <c r="D66" s="39"/>
      <c r="E66" s="39"/>
      <c r="F66" s="39"/>
      <c r="G66" s="43" t="s">
        <v>156</v>
      </c>
      <c r="H66" s="43"/>
      <c r="I66" s="293" t="str">
        <f t="shared" si="9"/>
        <v xml:space="preserve"> </v>
      </c>
      <c r="J66" s="32">
        <f t="shared" ref="J66:Q66" si="12">SUM(J53:J65)</f>
        <v>0</v>
      </c>
      <c r="K66" s="21">
        <f t="shared" si="12"/>
        <v>0</v>
      </c>
      <c r="L66" s="924">
        <f t="shared" si="12"/>
        <v>0</v>
      </c>
      <c r="M66" s="925">
        <f t="shared" si="12"/>
        <v>0</v>
      </c>
      <c r="N66" s="925">
        <f t="shared" si="12"/>
        <v>0</v>
      </c>
      <c r="O66" s="925">
        <f t="shared" si="12"/>
        <v>0</v>
      </c>
      <c r="P66" s="925">
        <f t="shared" si="12"/>
        <v>0</v>
      </c>
      <c r="Q66" s="925">
        <f t="shared" si="12"/>
        <v>0</v>
      </c>
      <c r="R66" s="365"/>
      <c r="S66" s="366">
        <f>SUM(S53:S65)</f>
        <v>0</v>
      </c>
      <c r="T66" s="924">
        <f>SUM(T53:T65)</f>
        <v>0</v>
      </c>
      <c r="U66" s="926">
        <f>SUM(U53:U65)</f>
        <v>0</v>
      </c>
      <c r="X66" s="963"/>
    </row>
    <row r="67" spans="2:24" ht="3.75" customHeight="1" x14ac:dyDescent="0.35">
      <c r="B67" s="360"/>
      <c r="C67" s="39"/>
      <c r="D67" s="39"/>
      <c r="E67" s="39"/>
      <c r="F67" s="39"/>
      <c r="G67" s="39"/>
      <c r="H67" s="39"/>
      <c r="I67" s="120"/>
      <c r="J67" s="1485"/>
      <c r="K67" s="1486"/>
      <c r="L67" s="370"/>
      <c r="M67" s="296"/>
      <c r="N67" s="296"/>
      <c r="O67" s="296"/>
      <c r="P67" s="1486"/>
      <c r="Q67" s="296"/>
      <c r="R67" s="371"/>
      <c r="S67" s="296"/>
      <c r="T67" s="370"/>
      <c r="U67" s="296"/>
      <c r="X67" s="963"/>
    </row>
    <row r="68" spans="2:24" ht="15" thickBot="1" x14ac:dyDescent="0.4">
      <c r="B68" s="360"/>
      <c r="C68" s="67" t="s">
        <v>186</v>
      </c>
      <c r="D68" s="67"/>
      <c r="E68" s="67"/>
      <c r="F68" s="67"/>
      <c r="G68" s="67"/>
      <c r="H68" s="42"/>
      <c r="I68" s="42"/>
      <c r="J68" s="1479"/>
      <c r="K68" s="1479"/>
      <c r="L68" s="1480"/>
      <c r="M68" s="1478"/>
      <c r="N68" s="1478"/>
      <c r="O68" s="1481"/>
      <c r="P68" s="1481"/>
      <c r="Q68" s="1481"/>
      <c r="R68" s="1482"/>
      <c r="S68" s="1478"/>
      <c r="T68" s="1481"/>
      <c r="U68" s="1481"/>
      <c r="X68" s="963"/>
    </row>
    <row r="69" spans="2:24" x14ac:dyDescent="0.35">
      <c r="B69" s="360"/>
      <c r="C69" s="40"/>
      <c r="D69" s="128" t="s">
        <v>187</v>
      </c>
      <c r="E69" s="128"/>
      <c r="F69" s="128"/>
      <c r="G69" s="128"/>
      <c r="H69" s="128"/>
      <c r="I69" s="643" t="str">
        <f>IFERROR(J69/J$124," ")</f>
        <v xml:space="preserve"> </v>
      </c>
      <c r="J69" s="882"/>
      <c r="K69" s="657">
        <f>SUM(L69:Q69)</f>
        <v>0</v>
      </c>
      <c r="L69" s="645"/>
      <c r="M69" s="658"/>
      <c r="N69" s="658"/>
      <c r="O69" s="658"/>
      <c r="P69" s="658"/>
      <c r="Q69" s="658"/>
      <c r="R69" s="363"/>
      <c r="S69" s="664">
        <f>SUM(T69:U69)</f>
        <v>0</v>
      </c>
      <c r="T69" s="645"/>
      <c r="U69" s="653"/>
      <c r="W69" s="1595"/>
      <c r="X69" s="963"/>
    </row>
    <row r="70" spans="2:24" ht="15" thickBot="1" x14ac:dyDescent="0.4">
      <c r="B70" s="360"/>
      <c r="C70" s="40"/>
      <c r="D70" s="39" t="s">
        <v>188</v>
      </c>
      <c r="E70" s="39"/>
      <c r="F70" s="39"/>
      <c r="G70" s="39"/>
      <c r="H70" s="39"/>
      <c r="I70" s="650" t="str">
        <f>IFERROR(J70/J$124," ")</f>
        <v xml:space="preserve"> </v>
      </c>
      <c r="J70" s="881"/>
      <c r="K70" s="661">
        <f>SUM(L70:Q70)</f>
        <v>0</v>
      </c>
      <c r="L70" s="662"/>
      <c r="M70" s="663"/>
      <c r="N70" s="663"/>
      <c r="O70" s="663"/>
      <c r="P70" s="663"/>
      <c r="Q70" s="663"/>
      <c r="R70" s="364"/>
      <c r="S70" s="665">
        <f>SUM(T70:U70)</f>
        <v>0</v>
      </c>
      <c r="T70" s="662"/>
      <c r="U70" s="666"/>
      <c r="W70" s="1597"/>
      <c r="X70" s="963"/>
    </row>
    <row r="71" spans="2:24" ht="15" thickBot="1" x14ac:dyDescent="0.4">
      <c r="B71" s="360"/>
      <c r="C71" s="40"/>
      <c r="D71" s="39"/>
      <c r="E71" s="39"/>
      <c r="F71" s="39"/>
      <c r="G71" s="43" t="s">
        <v>156</v>
      </c>
      <c r="H71" s="43"/>
      <c r="I71" s="293" t="str">
        <f>IFERROR(J71/J$124," ")</f>
        <v xml:space="preserve"> </v>
      </c>
      <c r="J71" s="32">
        <f t="shared" ref="J71:Q71" si="13">SUM(J69:J70)</f>
        <v>0</v>
      </c>
      <c r="K71" s="21">
        <f t="shared" si="13"/>
        <v>0</v>
      </c>
      <c r="L71" s="924">
        <f t="shared" si="13"/>
        <v>0</v>
      </c>
      <c r="M71" s="925">
        <f t="shared" si="13"/>
        <v>0</v>
      </c>
      <c r="N71" s="925">
        <f t="shared" si="13"/>
        <v>0</v>
      </c>
      <c r="O71" s="925">
        <f t="shared" si="13"/>
        <v>0</v>
      </c>
      <c r="P71" s="925">
        <f t="shared" si="13"/>
        <v>0</v>
      </c>
      <c r="Q71" s="925">
        <f t="shared" si="13"/>
        <v>0</v>
      </c>
      <c r="R71" s="365"/>
      <c r="S71" s="366">
        <f>SUM(S69:S70)</f>
        <v>0</v>
      </c>
      <c r="T71" s="924">
        <f>SUM(T69:T70)</f>
        <v>0</v>
      </c>
      <c r="U71" s="926">
        <f>SUM(U69:U70)</f>
        <v>0</v>
      </c>
      <c r="X71" s="963"/>
    </row>
    <row r="72" spans="2:24" ht="3.75" customHeight="1" x14ac:dyDescent="0.35">
      <c r="B72" s="360"/>
      <c r="C72" s="39"/>
      <c r="D72" s="43"/>
      <c r="E72" s="43"/>
      <c r="F72" s="43"/>
      <c r="G72" s="43"/>
      <c r="H72" s="43"/>
      <c r="I72" s="120"/>
      <c r="J72" s="1480"/>
      <c r="K72" s="1478"/>
      <c r="L72" s="16"/>
      <c r="M72" s="16"/>
      <c r="N72" s="16"/>
      <c r="O72" s="16"/>
      <c r="P72" s="1478"/>
      <c r="Q72" s="16"/>
      <c r="R72" s="364"/>
      <c r="S72" s="16"/>
      <c r="T72" s="16"/>
      <c r="U72" s="16"/>
      <c r="X72" s="963"/>
    </row>
    <row r="73" spans="2:24" ht="15" thickBot="1" x14ac:dyDescent="0.4">
      <c r="B73" s="360"/>
      <c r="C73" s="67" t="s">
        <v>189</v>
      </c>
      <c r="D73" s="67"/>
      <c r="E73" s="67"/>
      <c r="F73" s="67"/>
      <c r="G73" s="67"/>
      <c r="H73" s="42"/>
      <c r="I73" s="42"/>
      <c r="J73" s="1479"/>
      <c r="K73" s="1479"/>
      <c r="L73" s="1480"/>
      <c r="M73" s="1478"/>
      <c r="N73" s="1478"/>
      <c r="O73" s="1481"/>
      <c r="P73" s="1481"/>
      <c r="Q73" s="1481"/>
      <c r="R73" s="1482"/>
      <c r="S73" s="1478"/>
      <c r="T73" s="1481"/>
      <c r="U73" s="1481"/>
      <c r="X73" s="963"/>
    </row>
    <row r="74" spans="2:24" x14ac:dyDescent="0.35">
      <c r="B74" s="360"/>
      <c r="C74" s="40"/>
      <c r="D74" s="128" t="s">
        <v>190</v>
      </c>
      <c r="E74" s="128"/>
      <c r="F74" s="128"/>
      <c r="G74" s="128"/>
      <c r="H74" s="128"/>
      <c r="I74" s="643" t="str">
        <f t="shared" ref="I74:I79" si="14">IFERROR(J74/J$124," ")</f>
        <v xml:space="preserve"> </v>
      </c>
      <c r="J74" s="882"/>
      <c r="K74" s="657">
        <f>SUM(L74:Q74)</f>
        <v>0</v>
      </c>
      <c r="L74" s="645"/>
      <c r="M74" s="658"/>
      <c r="N74" s="658"/>
      <c r="O74" s="658"/>
      <c r="P74" s="658"/>
      <c r="Q74" s="658"/>
      <c r="R74" s="363"/>
      <c r="S74" s="664">
        <f>SUM(T74:U74)</f>
        <v>0</v>
      </c>
      <c r="T74" s="645"/>
      <c r="U74" s="653"/>
      <c r="W74" s="1595"/>
      <c r="X74" s="963"/>
    </row>
    <row r="75" spans="2:24" x14ac:dyDescent="0.35">
      <c r="B75" s="360"/>
      <c r="C75" s="40"/>
      <c r="D75" s="39" t="s">
        <v>191</v>
      </c>
      <c r="E75" s="39"/>
      <c r="F75" s="39"/>
      <c r="G75" s="39"/>
      <c r="H75" s="39"/>
      <c r="I75" s="647" t="str">
        <f t="shared" si="14"/>
        <v xml:space="preserve"> </v>
      </c>
      <c r="J75" s="880"/>
      <c r="K75" s="659">
        <f>SUM(L75:Q75)</f>
        <v>0</v>
      </c>
      <c r="L75" s="648"/>
      <c r="M75" s="660"/>
      <c r="N75" s="660"/>
      <c r="O75" s="660"/>
      <c r="P75" s="660"/>
      <c r="Q75" s="660"/>
      <c r="R75" s="364"/>
      <c r="S75" s="654">
        <f>SUM(T75:U75)</f>
        <v>0</v>
      </c>
      <c r="T75" s="648"/>
      <c r="U75" s="655"/>
      <c r="W75" s="1596"/>
      <c r="X75" s="963"/>
    </row>
    <row r="76" spans="2:24" x14ac:dyDescent="0.35">
      <c r="B76" s="360"/>
      <c r="C76" s="40"/>
      <c r="D76" s="39" t="s">
        <v>192</v>
      </c>
      <c r="E76" s="39"/>
      <c r="F76" s="39"/>
      <c r="G76" s="39"/>
      <c r="H76" s="39"/>
      <c r="I76" s="647" t="str">
        <f t="shared" si="14"/>
        <v xml:space="preserve"> </v>
      </c>
      <c r="J76" s="880"/>
      <c r="K76" s="659">
        <f>SUM(L76:Q76)</f>
        <v>0</v>
      </c>
      <c r="L76" s="648"/>
      <c r="M76" s="660"/>
      <c r="N76" s="660"/>
      <c r="O76" s="660"/>
      <c r="P76" s="660"/>
      <c r="Q76" s="660"/>
      <c r="R76" s="364"/>
      <c r="S76" s="654">
        <f>SUM(T76:U76)</f>
        <v>0</v>
      </c>
      <c r="T76" s="648"/>
      <c r="U76" s="655"/>
      <c r="W76" s="1596"/>
      <c r="X76" s="963"/>
    </row>
    <row r="77" spans="2:24" x14ac:dyDescent="0.35">
      <c r="B77" s="360"/>
      <c r="C77" s="40"/>
      <c r="D77" s="39" t="s">
        <v>193</v>
      </c>
      <c r="E77" s="39"/>
      <c r="F77" s="39"/>
      <c r="G77" s="39"/>
      <c r="H77" s="39"/>
      <c r="I77" s="647" t="str">
        <f t="shared" si="14"/>
        <v xml:space="preserve"> </v>
      </c>
      <c r="J77" s="880"/>
      <c r="K77" s="659">
        <f>SUM(L77:Q77)</f>
        <v>0</v>
      </c>
      <c r="L77" s="648"/>
      <c r="M77" s="660"/>
      <c r="N77" s="660"/>
      <c r="O77" s="660"/>
      <c r="P77" s="660"/>
      <c r="Q77" s="660"/>
      <c r="R77" s="364"/>
      <c r="S77" s="654">
        <f>SUM(T77:U77)</f>
        <v>0</v>
      </c>
      <c r="T77" s="648"/>
      <c r="U77" s="655"/>
      <c r="W77" s="1596"/>
      <c r="X77" s="963"/>
    </row>
    <row r="78" spans="2:24" ht="15" thickBot="1" x14ac:dyDescent="0.4">
      <c r="B78" s="360"/>
      <c r="C78" s="40"/>
      <c r="D78" s="39" t="s">
        <v>194</v>
      </c>
      <c r="E78" s="39"/>
      <c r="F78" s="39"/>
      <c r="G78" s="39"/>
      <c r="H78" s="39"/>
      <c r="I78" s="650" t="str">
        <f t="shared" si="14"/>
        <v xml:space="preserve"> </v>
      </c>
      <c r="J78" s="881"/>
      <c r="K78" s="671">
        <f>SUM(L78:Q78)</f>
        <v>0</v>
      </c>
      <c r="L78" s="662"/>
      <c r="M78" s="663"/>
      <c r="N78" s="663"/>
      <c r="O78" s="663"/>
      <c r="P78" s="663"/>
      <c r="Q78" s="663"/>
      <c r="R78" s="364"/>
      <c r="S78" s="665">
        <f>SUM(T78:U78)</f>
        <v>0</v>
      </c>
      <c r="T78" s="662"/>
      <c r="U78" s="666"/>
      <c r="W78" s="1597"/>
      <c r="X78" s="963"/>
    </row>
    <row r="79" spans="2:24" ht="15" thickBot="1" x14ac:dyDescent="0.4">
      <c r="B79" s="360"/>
      <c r="C79" s="40"/>
      <c r="D79" s="39"/>
      <c r="E79" s="39"/>
      <c r="F79" s="39"/>
      <c r="G79" s="43" t="s">
        <v>156</v>
      </c>
      <c r="H79" s="43"/>
      <c r="I79" s="293" t="str">
        <f t="shared" si="14"/>
        <v xml:space="preserve"> </v>
      </c>
      <c r="J79" s="32">
        <f t="shared" ref="J79:Q79" si="15">SUM(J74:J78)</f>
        <v>0</v>
      </c>
      <c r="K79" s="21">
        <f t="shared" si="15"/>
        <v>0</v>
      </c>
      <c r="L79" s="924">
        <f t="shared" si="15"/>
        <v>0</v>
      </c>
      <c r="M79" s="925">
        <f t="shared" si="15"/>
        <v>0</v>
      </c>
      <c r="N79" s="925">
        <f t="shared" si="15"/>
        <v>0</v>
      </c>
      <c r="O79" s="925">
        <f t="shared" si="15"/>
        <v>0</v>
      </c>
      <c r="P79" s="925">
        <f t="shared" si="15"/>
        <v>0</v>
      </c>
      <c r="Q79" s="925">
        <f t="shared" si="15"/>
        <v>0</v>
      </c>
      <c r="R79" s="365"/>
      <c r="S79" s="366">
        <f>SUM(S74:S78)</f>
        <v>0</v>
      </c>
      <c r="T79" s="924">
        <f>SUM(T74:T78)</f>
        <v>0</v>
      </c>
      <c r="U79" s="926">
        <f>SUM(U74:U78)</f>
        <v>0</v>
      </c>
      <c r="X79" s="963"/>
    </row>
    <row r="80" spans="2:24" ht="9" customHeight="1" thickBot="1" x14ac:dyDescent="0.4">
      <c r="B80" s="367"/>
      <c r="C80" s="25"/>
      <c r="D80" s="28"/>
      <c r="E80" s="28"/>
      <c r="F80" s="28"/>
      <c r="G80" s="28"/>
      <c r="H80" s="28"/>
      <c r="I80" s="331"/>
      <c r="J80" s="1483"/>
      <c r="K80" s="1484"/>
      <c r="L80" s="26"/>
      <c r="M80" s="26"/>
      <c r="N80" s="26"/>
      <c r="O80" s="26"/>
      <c r="P80" s="1484"/>
      <c r="Q80" s="26"/>
      <c r="R80" s="369"/>
      <c r="S80" s="26"/>
      <c r="T80" s="26"/>
      <c r="U80" s="29"/>
      <c r="V80" s="29"/>
      <c r="W80" s="29"/>
      <c r="X80" s="1613"/>
    </row>
    <row r="81" spans="2:24" ht="15" thickBot="1" x14ac:dyDescent="0.4">
      <c r="B81" s="360"/>
      <c r="C81" s="67" t="s">
        <v>195</v>
      </c>
      <c r="D81" s="67"/>
      <c r="E81" s="67"/>
      <c r="F81" s="67"/>
      <c r="G81" s="67"/>
      <c r="H81" s="42"/>
      <c r="I81" s="42"/>
      <c r="J81" s="1479"/>
      <c r="K81" s="1479"/>
      <c r="L81" s="16"/>
      <c r="M81" s="16"/>
      <c r="N81" s="16"/>
      <c r="O81" s="16"/>
      <c r="P81" s="1478"/>
      <c r="Q81" s="16"/>
      <c r="R81" s="364"/>
      <c r="S81" s="16"/>
      <c r="T81" s="16"/>
      <c r="U81" s="16"/>
      <c r="V81" s="16"/>
      <c r="W81" s="16"/>
      <c r="X81" s="1614"/>
    </row>
    <row r="82" spans="2:24" x14ac:dyDescent="0.35">
      <c r="B82" s="360"/>
      <c r="C82" s="40"/>
      <c r="D82" s="128" t="s">
        <v>196</v>
      </c>
      <c r="E82" s="128"/>
      <c r="F82" s="128"/>
      <c r="G82" s="128"/>
      <c r="H82" s="128"/>
      <c r="I82" s="643" t="str">
        <f t="shared" ref="I82:I90" si="16">IFERROR(J82/J$124," ")</f>
        <v xml:space="preserve"> </v>
      </c>
      <c r="J82" s="882"/>
      <c r="K82" s="657">
        <f t="shared" ref="K82:K89" si="17">SUM(L82:Q82)</f>
        <v>0</v>
      </c>
      <c r="L82" s="645"/>
      <c r="M82" s="658"/>
      <c r="N82" s="658"/>
      <c r="O82" s="658"/>
      <c r="P82" s="658"/>
      <c r="Q82" s="658"/>
      <c r="R82" s="363"/>
      <c r="S82" s="664">
        <f t="shared" ref="S82:S89" si="18">SUM(T82:U82)</f>
        <v>0</v>
      </c>
      <c r="T82" s="645"/>
      <c r="U82" s="653"/>
      <c r="W82" s="1595"/>
      <c r="X82" s="963"/>
    </row>
    <row r="83" spans="2:24" x14ac:dyDescent="0.35">
      <c r="B83" s="360"/>
      <c r="C83" s="40"/>
      <c r="D83" s="39" t="s">
        <v>197</v>
      </c>
      <c r="E83" s="39"/>
      <c r="F83" s="39"/>
      <c r="G83" s="39"/>
      <c r="H83" s="39"/>
      <c r="I83" s="647" t="str">
        <f t="shared" si="16"/>
        <v xml:space="preserve"> </v>
      </c>
      <c r="J83" s="880"/>
      <c r="K83" s="659">
        <f t="shared" si="17"/>
        <v>0</v>
      </c>
      <c r="L83" s="648"/>
      <c r="M83" s="660"/>
      <c r="N83" s="660"/>
      <c r="O83" s="660"/>
      <c r="P83" s="660"/>
      <c r="Q83" s="660"/>
      <c r="R83" s="364"/>
      <c r="S83" s="654">
        <f t="shared" si="18"/>
        <v>0</v>
      </c>
      <c r="T83" s="648"/>
      <c r="U83" s="655"/>
      <c r="W83" s="1596"/>
      <c r="X83" s="963"/>
    </row>
    <row r="84" spans="2:24" x14ac:dyDescent="0.35">
      <c r="B84" s="360"/>
      <c r="C84" s="40"/>
      <c r="D84" s="39" t="s">
        <v>198</v>
      </c>
      <c r="E84" s="39"/>
      <c r="F84" s="39"/>
      <c r="G84" s="39"/>
      <c r="H84" s="39"/>
      <c r="I84" s="647" t="str">
        <f t="shared" si="16"/>
        <v xml:space="preserve"> </v>
      </c>
      <c r="J84" s="880"/>
      <c r="K84" s="659">
        <f t="shared" si="17"/>
        <v>0</v>
      </c>
      <c r="L84" s="648"/>
      <c r="M84" s="660"/>
      <c r="N84" s="660"/>
      <c r="O84" s="660"/>
      <c r="P84" s="660"/>
      <c r="Q84" s="660"/>
      <c r="R84" s="364"/>
      <c r="S84" s="654">
        <f t="shared" si="18"/>
        <v>0</v>
      </c>
      <c r="T84" s="648"/>
      <c r="U84" s="655"/>
      <c r="W84" s="1596"/>
      <c r="X84" s="963"/>
    </row>
    <row r="85" spans="2:24" x14ac:dyDescent="0.35">
      <c r="B85" s="360"/>
      <c r="C85" s="40"/>
      <c r="D85" s="44" t="s">
        <v>199</v>
      </c>
      <c r="E85" s="44"/>
      <c r="F85" s="44"/>
      <c r="G85" s="44"/>
      <c r="H85" s="44"/>
      <c r="I85" s="647" t="str">
        <f t="shared" si="16"/>
        <v xml:space="preserve"> </v>
      </c>
      <c r="J85" s="880"/>
      <c r="K85" s="659">
        <f t="shared" si="17"/>
        <v>0</v>
      </c>
      <c r="L85" s="648"/>
      <c r="M85" s="660"/>
      <c r="N85" s="660"/>
      <c r="O85" s="660"/>
      <c r="P85" s="660"/>
      <c r="Q85" s="660"/>
      <c r="R85" s="364"/>
      <c r="S85" s="654">
        <f t="shared" si="18"/>
        <v>0</v>
      </c>
      <c r="T85" s="648"/>
      <c r="U85" s="655"/>
      <c r="W85" s="1596"/>
      <c r="X85" s="963"/>
    </row>
    <row r="86" spans="2:24" x14ac:dyDescent="0.35">
      <c r="B86" s="360"/>
      <c r="C86" s="40"/>
      <c r="D86" s="44" t="s">
        <v>200</v>
      </c>
      <c r="E86" s="44"/>
      <c r="F86" s="44"/>
      <c r="G86" s="44"/>
      <c r="H86" s="44"/>
      <c r="I86" s="647" t="str">
        <f t="shared" si="16"/>
        <v xml:space="preserve"> </v>
      </c>
      <c r="J86" s="880"/>
      <c r="K86" s="659">
        <f t="shared" si="17"/>
        <v>0</v>
      </c>
      <c r="L86" s="648"/>
      <c r="M86" s="660"/>
      <c r="N86" s="660"/>
      <c r="O86" s="660"/>
      <c r="P86" s="660"/>
      <c r="Q86" s="660"/>
      <c r="R86" s="364"/>
      <c r="S86" s="654">
        <f t="shared" si="18"/>
        <v>0</v>
      </c>
      <c r="T86" s="648"/>
      <c r="U86" s="655"/>
      <c r="W86" s="1596"/>
      <c r="X86" s="963"/>
    </row>
    <row r="87" spans="2:24" x14ac:dyDescent="0.35">
      <c r="B87" s="360"/>
      <c r="C87" s="40"/>
      <c r="D87" s="44" t="s">
        <v>201</v>
      </c>
      <c r="E87" s="44"/>
      <c r="F87" s="44"/>
      <c r="G87" s="44"/>
      <c r="H87" s="44"/>
      <c r="I87" s="647" t="str">
        <f t="shared" si="16"/>
        <v xml:space="preserve"> </v>
      </c>
      <c r="J87" s="880"/>
      <c r="K87" s="659">
        <f t="shared" si="17"/>
        <v>0</v>
      </c>
      <c r="L87" s="648"/>
      <c r="M87" s="660"/>
      <c r="N87" s="660"/>
      <c r="O87" s="660"/>
      <c r="P87" s="660"/>
      <c r="Q87" s="660"/>
      <c r="R87" s="364"/>
      <c r="S87" s="654">
        <f t="shared" si="18"/>
        <v>0</v>
      </c>
      <c r="T87" s="648"/>
      <c r="U87" s="655"/>
      <c r="W87" s="1596"/>
      <c r="X87" s="963"/>
    </row>
    <row r="88" spans="2:24" x14ac:dyDescent="0.35">
      <c r="B88" s="360"/>
      <c r="C88" s="40"/>
      <c r="D88" s="44" t="s">
        <v>202</v>
      </c>
      <c r="E88" s="44"/>
      <c r="F88" s="44"/>
      <c r="G88" s="44"/>
      <c r="H88" s="44"/>
      <c r="I88" s="647" t="str">
        <f t="shared" si="16"/>
        <v xml:space="preserve"> </v>
      </c>
      <c r="J88" s="880"/>
      <c r="K88" s="659">
        <f t="shared" si="17"/>
        <v>0</v>
      </c>
      <c r="L88" s="648"/>
      <c r="M88" s="660"/>
      <c r="N88" s="660"/>
      <c r="O88" s="660"/>
      <c r="P88" s="660"/>
      <c r="Q88" s="660"/>
      <c r="R88" s="364"/>
      <c r="S88" s="654">
        <f t="shared" si="18"/>
        <v>0</v>
      </c>
      <c r="T88" s="648"/>
      <c r="U88" s="655"/>
      <c r="W88" s="1596"/>
      <c r="X88" s="963"/>
    </row>
    <row r="89" spans="2:24" ht="15" thickBot="1" x14ac:dyDescent="0.4">
      <c r="B89" s="360"/>
      <c r="C89" s="40"/>
      <c r="D89" s="44" t="s">
        <v>403</v>
      </c>
      <c r="E89" s="1820" t="s">
        <v>1037</v>
      </c>
      <c r="F89" s="1821"/>
      <c r="G89" s="1822"/>
      <c r="H89" s="44"/>
      <c r="I89" s="650" t="str">
        <f t="shared" si="16"/>
        <v xml:space="preserve"> </v>
      </c>
      <c r="J89" s="881"/>
      <c r="K89" s="671">
        <f t="shared" si="17"/>
        <v>0</v>
      </c>
      <c r="L89" s="662"/>
      <c r="M89" s="663"/>
      <c r="N89" s="663"/>
      <c r="O89" s="663"/>
      <c r="P89" s="663"/>
      <c r="Q89" s="663"/>
      <c r="R89" s="364"/>
      <c r="S89" s="665">
        <f t="shared" si="18"/>
        <v>0</v>
      </c>
      <c r="T89" s="662"/>
      <c r="U89" s="666"/>
      <c r="W89" s="1597"/>
      <c r="X89" s="963"/>
    </row>
    <row r="90" spans="2:24" ht="15" thickBot="1" x14ac:dyDescent="0.4">
      <c r="B90" s="360"/>
      <c r="C90" s="40"/>
      <c r="D90" s="39"/>
      <c r="E90" s="39"/>
      <c r="F90" s="39"/>
      <c r="G90" s="43" t="s">
        <v>156</v>
      </c>
      <c r="H90" s="43"/>
      <c r="I90" s="293" t="str">
        <f t="shared" si="16"/>
        <v xml:space="preserve"> </v>
      </c>
      <c r="J90" s="32">
        <f t="shared" ref="J90:Q90" si="19">SUM(J82:J89)</f>
        <v>0</v>
      </c>
      <c r="K90" s="21">
        <f t="shared" si="19"/>
        <v>0</v>
      </c>
      <c r="L90" s="924">
        <f t="shared" si="19"/>
        <v>0</v>
      </c>
      <c r="M90" s="925">
        <f t="shared" si="19"/>
        <v>0</v>
      </c>
      <c r="N90" s="925">
        <f t="shared" si="19"/>
        <v>0</v>
      </c>
      <c r="O90" s="925">
        <f t="shared" si="19"/>
        <v>0</v>
      </c>
      <c r="P90" s="925">
        <f t="shared" si="19"/>
        <v>0</v>
      </c>
      <c r="Q90" s="925">
        <f t="shared" si="19"/>
        <v>0</v>
      </c>
      <c r="R90" s="365"/>
      <c r="S90" s="366">
        <f>SUM(S82:S89)</f>
        <v>0</v>
      </c>
      <c r="T90" s="924">
        <f>SUM(T82:T89)</f>
        <v>0</v>
      </c>
      <c r="U90" s="926">
        <f>SUM(U82:U89)</f>
        <v>0</v>
      </c>
      <c r="X90" s="963"/>
    </row>
    <row r="91" spans="2:24" ht="3.75" customHeight="1" x14ac:dyDescent="0.35">
      <c r="B91" s="360"/>
      <c r="C91" s="39"/>
      <c r="D91" s="39"/>
      <c r="E91" s="39"/>
      <c r="F91" s="39"/>
      <c r="G91" s="39"/>
      <c r="H91" s="39"/>
      <c r="I91" s="120"/>
      <c r="J91" s="1477"/>
      <c r="K91" s="1478"/>
      <c r="L91" s="16"/>
      <c r="M91" s="16"/>
      <c r="N91" s="16"/>
      <c r="O91" s="16"/>
      <c r="P91" s="1478"/>
      <c r="Q91" s="16"/>
      <c r="R91" s="364"/>
      <c r="S91" s="16"/>
      <c r="T91" s="16"/>
      <c r="U91" s="16"/>
      <c r="X91" s="963"/>
    </row>
    <row r="92" spans="2:24" ht="15" thickBot="1" x14ac:dyDescent="0.4">
      <c r="B92" s="360"/>
      <c r="C92" s="67" t="s">
        <v>203</v>
      </c>
      <c r="D92" s="67"/>
      <c r="E92" s="67"/>
      <c r="F92" s="67"/>
      <c r="G92" s="67"/>
      <c r="H92" s="42"/>
      <c r="I92" s="42"/>
      <c r="J92" s="1479"/>
      <c r="K92" s="1479"/>
      <c r="L92" s="73"/>
      <c r="M92" s="19"/>
      <c r="N92" s="19"/>
      <c r="O92" s="19"/>
      <c r="P92" s="1478"/>
      <c r="Q92" s="19"/>
      <c r="R92" s="364"/>
      <c r="S92" s="19"/>
      <c r="T92" s="19"/>
      <c r="U92" s="19"/>
      <c r="X92" s="963"/>
    </row>
    <row r="93" spans="2:24" x14ac:dyDescent="0.35">
      <c r="B93" s="360"/>
      <c r="C93" s="40"/>
      <c r="D93" s="129" t="s">
        <v>204</v>
      </c>
      <c r="E93" s="129"/>
      <c r="F93" s="129"/>
      <c r="G93" s="129"/>
      <c r="H93" s="129"/>
      <c r="I93" s="643" t="str">
        <f>IFERROR(J93/J$124," ")</f>
        <v xml:space="preserve"> </v>
      </c>
      <c r="J93" s="882"/>
      <c r="K93" s="657">
        <f>SUM(L93:Q93)</f>
        <v>0</v>
      </c>
      <c r="L93" s="645"/>
      <c r="M93" s="658"/>
      <c r="N93" s="658"/>
      <c r="O93" s="658"/>
      <c r="P93" s="658"/>
      <c r="Q93" s="658"/>
      <c r="R93" s="363"/>
      <c r="S93" s="664">
        <f>SUM(T93:U93)</f>
        <v>0</v>
      </c>
      <c r="T93" s="645"/>
      <c r="U93" s="653"/>
      <c r="W93" s="1595"/>
      <c r="X93" s="963"/>
    </row>
    <row r="94" spans="2:24" x14ac:dyDescent="0.35">
      <c r="B94" s="360"/>
      <c r="C94" s="40"/>
      <c r="D94" s="44" t="s">
        <v>205</v>
      </c>
      <c r="E94" s="44"/>
      <c r="F94" s="44"/>
      <c r="G94" s="44"/>
      <c r="H94" s="44"/>
      <c r="I94" s="647" t="str">
        <f>IFERROR(J94/J$124," ")</f>
        <v xml:space="preserve"> </v>
      </c>
      <c r="J94" s="880"/>
      <c r="K94" s="659">
        <f>SUM(L94:Q94)</f>
        <v>0</v>
      </c>
      <c r="L94" s="648"/>
      <c r="M94" s="660"/>
      <c r="N94" s="660"/>
      <c r="O94" s="660"/>
      <c r="P94" s="660"/>
      <c r="Q94" s="660"/>
      <c r="R94" s="364"/>
      <c r="S94" s="654">
        <f>SUM(T94:U94)</f>
        <v>0</v>
      </c>
      <c r="T94" s="648"/>
      <c r="U94" s="655"/>
      <c r="W94" s="1596"/>
      <c r="X94" s="963"/>
    </row>
    <row r="95" spans="2:24" ht="15" thickBot="1" x14ac:dyDescent="0.4">
      <c r="B95" s="360"/>
      <c r="C95" s="40"/>
      <c r="D95" s="44" t="s">
        <v>403</v>
      </c>
      <c r="E95" s="1820"/>
      <c r="F95" s="1821"/>
      <c r="G95" s="1822"/>
      <c r="H95" s="44"/>
      <c r="I95" s="650" t="str">
        <f>IFERROR(J95/J$124," ")</f>
        <v xml:space="preserve"> </v>
      </c>
      <c r="J95" s="881"/>
      <c r="K95" s="671">
        <f>SUM(L95:Q95)</f>
        <v>0</v>
      </c>
      <c r="L95" s="662"/>
      <c r="M95" s="663"/>
      <c r="N95" s="663"/>
      <c r="O95" s="663"/>
      <c r="P95" s="663"/>
      <c r="Q95" s="663"/>
      <c r="R95" s="364"/>
      <c r="S95" s="665">
        <f>SUM(T95:U95)</f>
        <v>0</v>
      </c>
      <c r="T95" s="662"/>
      <c r="U95" s="666"/>
      <c r="W95" s="1597"/>
      <c r="X95" s="963"/>
    </row>
    <row r="96" spans="2:24" ht="15" thickBot="1" x14ac:dyDescent="0.4">
      <c r="B96" s="360"/>
      <c r="C96" s="40"/>
      <c r="D96" s="39"/>
      <c r="E96" s="39"/>
      <c r="F96" s="39"/>
      <c r="G96" s="43" t="s">
        <v>156</v>
      </c>
      <c r="H96" s="43"/>
      <c r="I96" s="293" t="str">
        <f>IFERROR(J96/J$124," ")</f>
        <v xml:space="preserve"> </v>
      </c>
      <c r="J96" s="32">
        <f t="shared" ref="J96:Q96" si="20">SUM(J93:J95)</f>
        <v>0</v>
      </c>
      <c r="K96" s="21">
        <f t="shared" si="20"/>
        <v>0</v>
      </c>
      <c r="L96" s="924">
        <f t="shared" si="20"/>
        <v>0</v>
      </c>
      <c r="M96" s="925">
        <f t="shared" si="20"/>
        <v>0</v>
      </c>
      <c r="N96" s="925">
        <f t="shared" si="20"/>
        <v>0</v>
      </c>
      <c r="O96" s="925">
        <f t="shared" si="20"/>
        <v>0</v>
      </c>
      <c r="P96" s="925">
        <f t="shared" si="20"/>
        <v>0</v>
      </c>
      <c r="Q96" s="925">
        <f t="shared" si="20"/>
        <v>0</v>
      </c>
      <c r="R96" s="365"/>
      <c r="S96" s="366">
        <f>SUM(S93:S95)</f>
        <v>0</v>
      </c>
      <c r="T96" s="924">
        <f>SUM(T93:T95)</f>
        <v>0</v>
      </c>
      <c r="U96" s="926">
        <f>SUM(U93:U95)</f>
        <v>0</v>
      </c>
      <c r="X96" s="963"/>
    </row>
    <row r="97" spans="2:24" ht="3.75" customHeight="1" x14ac:dyDescent="0.35">
      <c r="B97" s="360"/>
      <c r="C97" s="39"/>
      <c r="D97" s="39"/>
      <c r="E97" s="39"/>
      <c r="F97" s="39"/>
      <c r="G97" s="39"/>
      <c r="H97" s="39"/>
      <c r="I97" s="120"/>
      <c r="J97" s="1477"/>
      <c r="K97" s="1478"/>
      <c r="L97" s="19"/>
      <c r="M97" s="19"/>
      <c r="N97" s="19"/>
      <c r="O97" s="19"/>
      <c r="P97" s="1478"/>
      <c r="Q97" s="19"/>
      <c r="R97" s="364"/>
      <c r="S97" s="19"/>
      <c r="T97" s="19"/>
      <c r="U97" s="19"/>
      <c r="X97" s="963"/>
    </row>
    <row r="98" spans="2:24" ht="15" thickBot="1" x14ac:dyDescent="0.4">
      <c r="B98" s="360"/>
      <c r="C98" s="67" t="s">
        <v>206</v>
      </c>
      <c r="D98" s="67"/>
      <c r="E98" s="67"/>
      <c r="F98" s="67"/>
      <c r="G98" s="67"/>
      <c r="H98" s="42"/>
      <c r="I98" s="42"/>
      <c r="J98" s="1479"/>
      <c r="K98" s="1479"/>
      <c r="L98" s="19"/>
      <c r="M98" s="19"/>
      <c r="N98" s="19"/>
      <c r="O98" s="19"/>
      <c r="P98" s="1478"/>
      <c r="Q98" s="19"/>
      <c r="R98" s="364"/>
      <c r="S98" s="19"/>
      <c r="T98" s="19"/>
      <c r="U98" s="19"/>
      <c r="X98" s="963"/>
    </row>
    <row r="99" spans="2:24" x14ac:dyDescent="0.35">
      <c r="B99" s="360"/>
      <c r="C99" s="40"/>
      <c r="D99" s="129" t="s">
        <v>207</v>
      </c>
      <c r="E99" s="129"/>
      <c r="F99" s="129"/>
      <c r="G99" s="129"/>
      <c r="H99" s="129"/>
      <c r="I99" s="643" t="str">
        <f t="shared" ref="I99:I109" si="21">IFERROR(J99/J$124," ")</f>
        <v xml:space="preserve"> </v>
      </c>
      <c r="J99" s="882"/>
      <c r="K99" s="657">
        <f t="shared" ref="K99:K110" si="22">SUM(L99:Q99)</f>
        <v>0</v>
      </c>
      <c r="L99" s="645"/>
      <c r="M99" s="658"/>
      <c r="N99" s="658"/>
      <c r="O99" s="658"/>
      <c r="P99" s="658"/>
      <c r="Q99" s="658"/>
      <c r="R99" s="363"/>
      <c r="S99" s="664">
        <f t="shared" ref="S99:S110" si="23">SUM(T99:U99)</f>
        <v>0</v>
      </c>
      <c r="T99" s="645"/>
      <c r="U99" s="653"/>
      <c r="W99" s="1595"/>
      <c r="X99" s="963"/>
    </row>
    <row r="100" spans="2:24" x14ac:dyDescent="0.35">
      <c r="B100" s="360"/>
      <c r="C100" s="40"/>
      <c r="D100" s="44" t="s">
        <v>208</v>
      </c>
      <c r="E100" s="44"/>
      <c r="F100" s="44"/>
      <c r="G100" s="44"/>
      <c r="H100" s="44"/>
      <c r="I100" s="647" t="str">
        <f t="shared" si="21"/>
        <v xml:space="preserve"> </v>
      </c>
      <c r="J100" s="880"/>
      <c r="K100" s="659">
        <f t="shared" si="22"/>
        <v>0</v>
      </c>
      <c r="L100" s="648"/>
      <c r="M100" s="660"/>
      <c r="N100" s="660"/>
      <c r="O100" s="660"/>
      <c r="P100" s="660"/>
      <c r="Q100" s="660"/>
      <c r="R100" s="364"/>
      <c r="S100" s="654">
        <f t="shared" si="23"/>
        <v>0</v>
      </c>
      <c r="T100" s="648"/>
      <c r="U100" s="655"/>
      <c r="W100" s="1596"/>
      <c r="X100" s="963"/>
    </row>
    <row r="101" spans="2:24" x14ac:dyDescent="0.35">
      <c r="B101" s="360"/>
      <c r="C101" s="40"/>
      <c r="D101" s="44" t="s">
        <v>700</v>
      </c>
      <c r="E101" s="44"/>
      <c r="F101" s="44"/>
      <c r="G101" s="44"/>
      <c r="H101" s="44"/>
      <c r="I101" s="647" t="str">
        <f t="shared" si="21"/>
        <v xml:space="preserve"> </v>
      </c>
      <c r="J101" s="1188">
        <f>'4'!F25</f>
        <v>0</v>
      </c>
      <c r="K101" s="659">
        <f t="shared" si="22"/>
        <v>0</v>
      </c>
      <c r="L101" s="648"/>
      <c r="M101" s="660"/>
      <c r="N101" s="660"/>
      <c r="O101" s="660"/>
      <c r="P101" s="660"/>
      <c r="Q101" s="660"/>
      <c r="R101" s="364"/>
      <c r="S101" s="654">
        <f t="shared" si="23"/>
        <v>0</v>
      </c>
      <c r="T101" s="648"/>
      <c r="U101" s="655"/>
      <c r="W101" s="1596"/>
      <c r="X101" s="963"/>
    </row>
    <row r="102" spans="2:24" x14ac:dyDescent="0.35">
      <c r="B102" s="360"/>
      <c r="C102" s="40"/>
      <c r="D102" s="44" t="s">
        <v>209</v>
      </c>
      <c r="E102" s="44"/>
      <c r="F102" s="44"/>
      <c r="G102" s="44"/>
      <c r="H102" s="44"/>
      <c r="I102" s="647" t="str">
        <f t="shared" si="21"/>
        <v xml:space="preserve"> </v>
      </c>
      <c r="J102" s="880"/>
      <c r="K102" s="659">
        <f t="shared" si="22"/>
        <v>0</v>
      </c>
      <c r="L102" s="648"/>
      <c r="M102" s="660"/>
      <c r="N102" s="660"/>
      <c r="O102" s="660"/>
      <c r="P102" s="660"/>
      <c r="Q102" s="660"/>
      <c r="R102" s="364"/>
      <c r="S102" s="654">
        <f t="shared" si="23"/>
        <v>0</v>
      </c>
      <c r="T102" s="648"/>
      <c r="U102" s="655"/>
      <c r="W102" s="1596"/>
      <c r="X102" s="963"/>
    </row>
    <row r="103" spans="2:24" x14ac:dyDescent="0.35">
      <c r="B103" s="360"/>
      <c r="C103" s="40"/>
      <c r="D103" s="44" t="s">
        <v>210</v>
      </c>
      <c r="E103" s="44"/>
      <c r="F103" s="44"/>
      <c r="G103" s="294" t="str">
        <f>IF(AND(J103&lt;&gt;0,'6E'!H58=0),"Complete Form 6E","")</f>
        <v/>
      </c>
      <c r="H103" s="44"/>
      <c r="I103" s="647" t="str">
        <f t="shared" si="21"/>
        <v xml:space="preserve"> </v>
      </c>
      <c r="J103" s="880"/>
      <c r="K103" s="659">
        <f t="shared" si="22"/>
        <v>0</v>
      </c>
      <c r="L103" s="648"/>
      <c r="M103" s="660"/>
      <c r="N103" s="660"/>
      <c r="O103" s="660"/>
      <c r="P103" s="660"/>
      <c r="Q103" s="660"/>
      <c r="R103" s="364"/>
      <c r="S103" s="654">
        <f t="shared" si="23"/>
        <v>0</v>
      </c>
      <c r="T103" s="648"/>
      <c r="U103" s="655"/>
      <c r="W103" s="1596"/>
      <c r="X103" s="963"/>
    </row>
    <row r="104" spans="2:24" x14ac:dyDescent="0.35">
      <c r="B104" s="360"/>
      <c r="C104" s="40"/>
      <c r="D104" s="44" t="s">
        <v>211</v>
      </c>
      <c r="E104" s="44"/>
      <c r="F104" s="44"/>
      <c r="G104" s="294" t="str">
        <f>IF(AND(J104&lt;&gt;0,'6E'!H58=0),"Complete Form 6E","")</f>
        <v/>
      </c>
      <c r="H104" s="44"/>
      <c r="I104" s="647" t="str">
        <f t="shared" si="21"/>
        <v xml:space="preserve"> </v>
      </c>
      <c r="J104" s="880"/>
      <c r="K104" s="659">
        <f t="shared" si="22"/>
        <v>0</v>
      </c>
      <c r="L104" s="648"/>
      <c r="M104" s="660"/>
      <c r="N104" s="660"/>
      <c r="O104" s="660"/>
      <c r="P104" s="660"/>
      <c r="Q104" s="660"/>
      <c r="R104" s="364"/>
      <c r="S104" s="654">
        <f t="shared" si="23"/>
        <v>0</v>
      </c>
      <c r="T104" s="648"/>
      <c r="U104" s="655"/>
      <c r="W104" s="1596"/>
      <c r="X104" s="963"/>
    </row>
    <row r="105" spans="2:24" x14ac:dyDescent="0.35">
      <c r="B105" s="360"/>
      <c r="C105" s="40"/>
      <c r="D105" s="44" t="s">
        <v>212</v>
      </c>
      <c r="E105" s="44"/>
      <c r="F105" s="44"/>
      <c r="G105" s="44"/>
      <c r="H105" s="44"/>
      <c r="I105" s="647" t="str">
        <f t="shared" si="21"/>
        <v xml:space="preserve"> </v>
      </c>
      <c r="J105" s="880"/>
      <c r="K105" s="659">
        <f t="shared" si="22"/>
        <v>0</v>
      </c>
      <c r="L105" s="648"/>
      <c r="M105" s="660"/>
      <c r="N105" s="660"/>
      <c r="O105" s="660"/>
      <c r="P105" s="660"/>
      <c r="Q105" s="660"/>
      <c r="R105" s="364"/>
      <c r="S105" s="654">
        <f t="shared" si="23"/>
        <v>0</v>
      </c>
      <c r="T105" s="648"/>
      <c r="U105" s="655"/>
      <c r="W105" s="1596"/>
      <c r="X105" s="963"/>
    </row>
    <row r="106" spans="2:24" x14ac:dyDescent="0.35">
      <c r="B106" s="360"/>
      <c r="C106" s="40"/>
      <c r="D106" s="44" t="s">
        <v>213</v>
      </c>
      <c r="E106" s="44"/>
      <c r="F106" s="44"/>
      <c r="G106" s="44"/>
      <c r="H106" s="44"/>
      <c r="I106" s="647" t="str">
        <f t="shared" si="21"/>
        <v xml:space="preserve"> </v>
      </c>
      <c r="J106" s="880"/>
      <c r="K106" s="659">
        <f t="shared" si="22"/>
        <v>0</v>
      </c>
      <c r="L106" s="648"/>
      <c r="M106" s="660"/>
      <c r="N106" s="660"/>
      <c r="O106" s="660"/>
      <c r="P106" s="660"/>
      <c r="Q106" s="660"/>
      <c r="R106" s="364"/>
      <c r="S106" s="654">
        <f t="shared" si="23"/>
        <v>0</v>
      </c>
      <c r="T106" s="648"/>
      <c r="U106" s="655"/>
      <c r="W106" s="1596"/>
      <c r="X106" s="963"/>
    </row>
    <row r="107" spans="2:24" x14ac:dyDescent="0.35">
      <c r="B107" s="360"/>
      <c r="C107" s="40"/>
      <c r="D107" s="44" t="s">
        <v>214</v>
      </c>
      <c r="E107" s="44"/>
      <c r="F107" s="44"/>
      <c r="G107" s="44"/>
      <c r="H107" s="44"/>
      <c r="I107" s="647" t="str">
        <f t="shared" si="21"/>
        <v xml:space="preserve"> </v>
      </c>
      <c r="J107" s="880"/>
      <c r="K107" s="659">
        <f t="shared" si="22"/>
        <v>0</v>
      </c>
      <c r="L107" s="648"/>
      <c r="M107" s="660"/>
      <c r="N107" s="660"/>
      <c r="O107" s="660"/>
      <c r="P107" s="660"/>
      <c r="Q107" s="660"/>
      <c r="R107" s="364"/>
      <c r="S107" s="654">
        <f t="shared" si="23"/>
        <v>0</v>
      </c>
      <c r="T107" s="648"/>
      <c r="U107" s="655"/>
      <c r="W107" s="1596"/>
      <c r="X107" s="963"/>
    </row>
    <row r="108" spans="2:24" x14ac:dyDescent="0.35">
      <c r="B108" s="360"/>
      <c r="C108" s="40"/>
      <c r="D108" s="44" t="s">
        <v>970</v>
      </c>
      <c r="E108" s="44"/>
      <c r="F108" s="44"/>
      <c r="G108" s="44"/>
      <c r="H108" s="44"/>
      <c r="I108" s="647" t="str">
        <f t="shared" si="21"/>
        <v xml:space="preserve"> </v>
      </c>
      <c r="J108" s="880"/>
      <c r="K108" s="659">
        <f t="shared" si="22"/>
        <v>0</v>
      </c>
      <c r="L108" s="648"/>
      <c r="M108" s="660"/>
      <c r="N108" s="660"/>
      <c r="O108" s="660"/>
      <c r="P108" s="660"/>
      <c r="Q108" s="660"/>
      <c r="R108" s="364"/>
      <c r="S108" s="654">
        <f t="shared" si="23"/>
        <v>0</v>
      </c>
      <c r="T108" s="648"/>
      <c r="U108" s="655"/>
      <c r="W108" s="1596"/>
      <c r="X108" s="963"/>
    </row>
    <row r="109" spans="2:24" x14ac:dyDescent="0.35">
      <c r="B109" s="360"/>
      <c r="C109" s="40"/>
      <c r="D109" s="44" t="s">
        <v>215</v>
      </c>
      <c r="E109" s="44"/>
      <c r="F109" s="44"/>
      <c r="G109" s="44"/>
      <c r="H109" s="44"/>
      <c r="I109" s="647" t="str">
        <f t="shared" si="21"/>
        <v xml:space="preserve"> </v>
      </c>
      <c r="J109" s="880"/>
      <c r="K109" s="659">
        <f t="shared" si="22"/>
        <v>0</v>
      </c>
      <c r="L109" s="648"/>
      <c r="M109" s="660"/>
      <c r="N109" s="660"/>
      <c r="O109" s="660"/>
      <c r="P109" s="660"/>
      <c r="Q109" s="660"/>
      <c r="R109" s="364"/>
      <c r="S109" s="654">
        <f t="shared" si="23"/>
        <v>0</v>
      </c>
      <c r="T109" s="648"/>
      <c r="U109" s="655"/>
      <c r="W109" s="1596"/>
      <c r="X109" s="963"/>
    </row>
    <row r="110" spans="2:24" ht="15" thickBot="1" x14ac:dyDescent="0.4">
      <c r="B110" s="360"/>
      <c r="C110" s="40"/>
      <c r="D110" s="44" t="s">
        <v>475</v>
      </c>
      <c r="E110" s="44"/>
      <c r="F110" s="44"/>
      <c r="G110" s="44"/>
      <c r="H110" s="44"/>
      <c r="I110" s="650" t="str">
        <f>IFERROR(J110/J$124," ")</f>
        <v xml:space="preserve"> </v>
      </c>
      <c r="J110" s="881"/>
      <c r="K110" s="671">
        <f t="shared" si="22"/>
        <v>0</v>
      </c>
      <c r="L110" s="662"/>
      <c r="M110" s="663"/>
      <c r="N110" s="663"/>
      <c r="O110" s="663"/>
      <c r="P110" s="663"/>
      <c r="Q110" s="663"/>
      <c r="R110" s="364"/>
      <c r="S110" s="665">
        <f t="shared" si="23"/>
        <v>0</v>
      </c>
      <c r="T110" s="662"/>
      <c r="U110" s="666"/>
      <c r="W110" s="1597"/>
      <c r="X110" s="963"/>
    </row>
    <row r="111" spans="2:24" ht="15" thickBot="1" x14ac:dyDescent="0.4">
      <c r="B111" s="360"/>
      <c r="C111" s="40"/>
      <c r="D111" s="39"/>
      <c r="E111" s="39"/>
      <c r="F111" s="39"/>
      <c r="G111" s="43" t="s">
        <v>156</v>
      </c>
      <c r="H111" s="43"/>
      <c r="I111" s="293" t="str">
        <f>IFERROR(J111/J$124," ")</f>
        <v xml:space="preserve"> </v>
      </c>
      <c r="J111" s="32">
        <f t="shared" ref="J111:Q111" si="24">SUM(J99:J110)</f>
        <v>0</v>
      </c>
      <c r="K111" s="21">
        <f t="shared" si="24"/>
        <v>0</v>
      </c>
      <c r="L111" s="924">
        <f t="shared" si="24"/>
        <v>0</v>
      </c>
      <c r="M111" s="925">
        <f>SUM(M99:M110)</f>
        <v>0</v>
      </c>
      <c r="N111" s="925">
        <f t="shared" si="24"/>
        <v>0</v>
      </c>
      <c r="O111" s="925">
        <f t="shared" si="24"/>
        <v>0</v>
      </c>
      <c r="P111" s="925">
        <f t="shared" si="24"/>
        <v>0</v>
      </c>
      <c r="Q111" s="925">
        <f t="shared" si="24"/>
        <v>0</v>
      </c>
      <c r="R111" s="365"/>
      <c r="S111" s="366">
        <f>SUM(S99:S110)</f>
        <v>0</v>
      </c>
      <c r="T111" s="924">
        <f>SUM(T99:T110)</f>
        <v>0</v>
      </c>
      <c r="U111" s="926">
        <f>SUM(U99:U110)</f>
        <v>0</v>
      </c>
      <c r="X111" s="963"/>
    </row>
    <row r="112" spans="2:24" ht="9" customHeight="1" thickBot="1" x14ac:dyDescent="0.4">
      <c r="B112" s="367"/>
      <c r="C112" s="27"/>
      <c r="D112" s="28"/>
      <c r="E112" s="28"/>
      <c r="F112" s="28"/>
      <c r="G112" s="28"/>
      <c r="H112" s="28"/>
      <c r="I112" s="331"/>
      <c r="J112" s="1483"/>
      <c r="K112" s="1487"/>
      <c r="L112" s="29"/>
      <c r="M112" s="29"/>
      <c r="N112" s="29"/>
      <c r="O112" s="29"/>
      <c r="P112" s="1487"/>
      <c r="Q112" s="29"/>
      <c r="R112" s="372"/>
      <c r="S112" s="29"/>
      <c r="T112" s="29"/>
      <c r="U112" s="29"/>
      <c r="V112" s="29"/>
      <c r="W112" s="29"/>
      <c r="X112" s="1613"/>
    </row>
    <row r="113" spans="2:24" ht="3.75" customHeight="1" x14ac:dyDescent="0.35">
      <c r="B113" s="360"/>
      <c r="C113" s="42"/>
      <c r="D113" s="43"/>
      <c r="E113" s="43"/>
      <c r="F113" s="43"/>
      <c r="G113" s="43"/>
      <c r="H113" s="43"/>
      <c r="I113" s="120"/>
      <c r="J113" s="1480"/>
      <c r="K113" s="1478"/>
      <c r="L113" s="16"/>
      <c r="M113" s="16"/>
      <c r="N113" s="16"/>
      <c r="O113" s="16"/>
      <c r="P113" s="1478"/>
      <c r="Q113" s="16"/>
      <c r="R113" s="364"/>
      <c r="S113" s="16"/>
      <c r="T113" s="16"/>
      <c r="U113" s="16"/>
      <c r="V113" s="16"/>
      <c r="W113" s="16"/>
      <c r="X113" s="1614"/>
    </row>
    <row r="114" spans="2:24" ht="15" thickBot="1" x14ac:dyDescent="0.4">
      <c r="B114" s="360"/>
      <c r="C114" s="67" t="s">
        <v>217</v>
      </c>
      <c r="D114" s="67"/>
      <c r="E114" s="67"/>
      <c r="F114" s="67"/>
      <c r="G114" s="67"/>
      <c r="H114" s="42"/>
      <c r="I114" s="42"/>
      <c r="J114" s="1479"/>
      <c r="K114" s="1479"/>
      <c r="L114" s="16"/>
      <c r="M114" s="16"/>
      <c r="N114" s="16"/>
      <c r="O114" s="16"/>
      <c r="P114" s="1478"/>
      <c r="Q114" s="16"/>
      <c r="R114" s="364"/>
      <c r="S114" s="16"/>
      <c r="T114" s="16"/>
      <c r="U114" s="16"/>
      <c r="X114" s="963"/>
    </row>
    <row r="115" spans="2:24" x14ac:dyDescent="0.35">
      <c r="B115" s="360"/>
      <c r="C115" s="40"/>
      <c r="D115" s="128" t="s">
        <v>218</v>
      </c>
      <c r="E115" s="128"/>
      <c r="F115" s="128"/>
      <c r="G115" s="128"/>
      <c r="H115" s="128"/>
      <c r="I115" s="643" t="str">
        <f t="shared" ref="I115:I122" si="25">IFERROR(J115/J$124," ")</f>
        <v xml:space="preserve"> </v>
      </c>
      <c r="J115" s="882"/>
      <c r="K115" s="657">
        <f t="shared" ref="K115:K121" si="26">SUM(L115:Q115)</f>
        <v>0</v>
      </c>
      <c r="L115" s="645"/>
      <c r="M115" s="658"/>
      <c r="N115" s="658"/>
      <c r="O115" s="658"/>
      <c r="P115" s="658"/>
      <c r="Q115" s="658"/>
      <c r="R115" s="363"/>
      <c r="S115" s="664">
        <f t="shared" ref="S115:S121" si="27">SUM(T115:U115)</f>
        <v>0</v>
      </c>
      <c r="T115" s="645"/>
      <c r="U115" s="653"/>
      <c r="W115" s="1595"/>
      <c r="X115" s="963"/>
    </row>
    <row r="116" spans="2:24" x14ac:dyDescent="0.35">
      <c r="B116" s="360"/>
      <c r="C116" s="40"/>
      <c r="D116" s="39" t="s">
        <v>219</v>
      </c>
      <c r="E116" s="39"/>
      <c r="F116" s="39"/>
      <c r="G116" s="39"/>
      <c r="H116" s="39"/>
      <c r="I116" s="647" t="str">
        <f t="shared" si="25"/>
        <v xml:space="preserve"> </v>
      </c>
      <c r="J116" s="880"/>
      <c r="K116" s="672">
        <f t="shared" si="26"/>
        <v>0</v>
      </c>
      <c r="L116" s="648"/>
      <c r="M116" s="660"/>
      <c r="N116" s="660"/>
      <c r="O116" s="660"/>
      <c r="P116" s="660"/>
      <c r="Q116" s="660"/>
      <c r="R116" s="364"/>
      <c r="S116" s="675">
        <f t="shared" si="27"/>
        <v>0</v>
      </c>
      <c r="T116" s="648"/>
      <c r="U116" s="655"/>
      <c r="W116" s="1596"/>
      <c r="X116" s="963"/>
    </row>
    <row r="117" spans="2:24" x14ac:dyDescent="0.35">
      <c r="B117" s="360"/>
      <c r="C117" s="40"/>
      <c r="D117" s="39" t="s">
        <v>220</v>
      </c>
      <c r="E117" s="39"/>
      <c r="F117" s="39"/>
      <c r="G117" s="39"/>
      <c r="H117" s="39"/>
      <c r="I117" s="647" t="str">
        <f t="shared" si="25"/>
        <v xml:space="preserve"> </v>
      </c>
      <c r="J117" s="880"/>
      <c r="K117" s="672">
        <f t="shared" si="26"/>
        <v>0</v>
      </c>
      <c r="L117" s="648"/>
      <c r="M117" s="660"/>
      <c r="N117" s="660"/>
      <c r="O117" s="660"/>
      <c r="P117" s="660"/>
      <c r="Q117" s="660"/>
      <c r="R117" s="364"/>
      <c r="S117" s="675">
        <f t="shared" si="27"/>
        <v>0</v>
      </c>
      <c r="T117" s="648"/>
      <c r="U117" s="655"/>
      <c r="W117" s="1596"/>
      <c r="X117" s="963"/>
    </row>
    <row r="118" spans="2:24" x14ac:dyDescent="0.35">
      <c r="B118" s="360"/>
      <c r="C118" s="40"/>
      <c r="D118" s="39" t="s">
        <v>221</v>
      </c>
      <c r="E118" s="39"/>
      <c r="F118" s="39"/>
      <c r="G118" s="39"/>
      <c r="H118" s="39"/>
      <c r="I118" s="647" t="str">
        <f>IFERROR(J118/J$124," ")</f>
        <v xml:space="preserve"> </v>
      </c>
      <c r="J118" s="880"/>
      <c r="K118" s="672">
        <f t="shared" si="26"/>
        <v>0</v>
      </c>
      <c r="L118" s="648"/>
      <c r="M118" s="660"/>
      <c r="N118" s="660"/>
      <c r="O118" s="660"/>
      <c r="P118" s="660"/>
      <c r="Q118" s="660"/>
      <c r="R118" s="364"/>
      <c r="S118" s="675">
        <f t="shared" si="27"/>
        <v>0</v>
      </c>
      <c r="T118" s="648"/>
      <c r="U118" s="655"/>
      <c r="W118" s="1596"/>
      <c r="X118" s="963"/>
    </row>
    <row r="119" spans="2:24" x14ac:dyDescent="0.35">
      <c r="B119" s="360"/>
      <c r="C119" s="40"/>
      <c r="D119" s="39" t="s">
        <v>222</v>
      </c>
      <c r="E119" s="39"/>
      <c r="F119" s="39"/>
      <c r="G119" s="39"/>
      <c r="H119" s="39"/>
      <c r="I119" s="647" t="str">
        <f t="shared" si="25"/>
        <v xml:space="preserve"> </v>
      </c>
      <c r="J119" s="880"/>
      <c r="K119" s="672">
        <f t="shared" si="26"/>
        <v>0</v>
      </c>
      <c r="L119" s="648"/>
      <c r="M119" s="660"/>
      <c r="N119" s="660"/>
      <c r="O119" s="660"/>
      <c r="P119" s="660"/>
      <c r="Q119" s="660"/>
      <c r="R119" s="364"/>
      <c r="S119" s="675">
        <f t="shared" si="27"/>
        <v>0</v>
      </c>
      <c r="T119" s="648"/>
      <c r="U119" s="655"/>
      <c r="W119" s="1596"/>
      <c r="X119" s="963"/>
    </row>
    <row r="120" spans="2:24" x14ac:dyDescent="0.35">
      <c r="B120" s="360"/>
      <c r="C120" s="40"/>
      <c r="D120" s="39" t="s">
        <v>223</v>
      </c>
      <c r="E120" s="39"/>
      <c r="F120" s="39"/>
      <c r="G120" s="39"/>
      <c r="H120" s="39"/>
      <c r="I120" s="647" t="str">
        <f t="shared" si="25"/>
        <v xml:space="preserve"> </v>
      </c>
      <c r="J120" s="880"/>
      <c r="K120" s="672">
        <f t="shared" si="26"/>
        <v>0</v>
      </c>
      <c r="L120" s="648"/>
      <c r="M120" s="660"/>
      <c r="N120" s="660"/>
      <c r="O120" s="660"/>
      <c r="P120" s="660"/>
      <c r="Q120" s="660"/>
      <c r="R120" s="364"/>
      <c r="S120" s="675">
        <f t="shared" si="27"/>
        <v>0</v>
      </c>
      <c r="T120" s="648"/>
      <c r="U120" s="655"/>
      <c r="W120" s="1596"/>
      <c r="X120" s="963"/>
    </row>
    <row r="121" spans="2:24" ht="15" thickBot="1" x14ac:dyDescent="0.4">
      <c r="B121" s="360"/>
      <c r="C121" s="40"/>
      <c r="D121" s="39" t="s">
        <v>224</v>
      </c>
      <c r="E121" s="39"/>
      <c r="F121" s="39"/>
      <c r="G121" s="39"/>
      <c r="H121" s="39"/>
      <c r="I121" s="673" t="str">
        <f t="shared" si="25"/>
        <v xml:space="preserve"> </v>
      </c>
      <c r="J121" s="881"/>
      <c r="K121" s="674">
        <f t="shared" si="26"/>
        <v>0</v>
      </c>
      <c r="L121" s="662"/>
      <c r="M121" s="663"/>
      <c r="N121" s="663"/>
      <c r="O121" s="663"/>
      <c r="P121" s="663"/>
      <c r="Q121" s="663"/>
      <c r="R121" s="364"/>
      <c r="S121" s="677">
        <f t="shared" si="27"/>
        <v>0</v>
      </c>
      <c r="T121" s="662"/>
      <c r="U121" s="666"/>
      <c r="W121" s="1597"/>
      <c r="X121" s="963"/>
    </row>
    <row r="122" spans="2:24" ht="15" thickBot="1" x14ac:dyDescent="0.4">
      <c r="B122" s="360"/>
      <c r="C122" s="40"/>
      <c r="D122" s="39"/>
      <c r="E122" s="39"/>
      <c r="F122" s="39"/>
      <c r="G122" s="43" t="s">
        <v>156</v>
      </c>
      <c r="H122" s="43"/>
      <c r="I122" s="293" t="str">
        <f t="shared" si="25"/>
        <v xml:space="preserve"> </v>
      </c>
      <c r="J122" s="32">
        <f>SUM(J115:J121)</f>
        <v>0</v>
      </c>
      <c r="K122" s="21">
        <f t="shared" ref="K122:Q122" si="28">SUM(K115:K121)</f>
        <v>0</v>
      </c>
      <c r="L122" s="924">
        <f t="shared" si="28"/>
        <v>0</v>
      </c>
      <c r="M122" s="925">
        <f t="shared" si="28"/>
        <v>0</v>
      </c>
      <c r="N122" s="925">
        <f t="shared" si="28"/>
        <v>0</v>
      </c>
      <c r="O122" s="925">
        <f t="shared" si="28"/>
        <v>0</v>
      </c>
      <c r="P122" s="925">
        <f t="shared" si="28"/>
        <v>0</v>
      </c>
      <c r="Q122" s="925">
        <f t="shared" si="28"/>
        <v>0</v>
      </c>
      <c r="R122" s="365"/>
      <c r="S122" s="676">
        <f>SUM(S115:S121)</f>
        <v>0</v>
      </c>
      <c r="T122" s="927">
        <f>SUM(T115:T121)</f>
        <v>0</v>
      </c>
      <c r="U122" s="928">
        <f>SUM(U115:U121)</f>
        <v>0</v>
      </c>
      <c r="X122" s="963"/>
    </row>
    <row r="123" spans="2:24" ht="7.5" customHeight="1" thickBot="1" x14ac:dyDescent="0.4">
      <c r="B123" s="360"/>
      <c r="C123" s="44"/>
      <c r="D123" s="39"/>
      <c r="E123" s="39"/>
      <c r="F123" s="39"/>
      <c r="G123" s="39"/>
      <c r="H123" s="39"/>
      <c r="I123" s="40"/>
      <c r="J123" s="16"/>
      <c r="K123" s="1478"/>
      <c r="L123" s="16"/>
      <c r="M123" s="16"/>
      <c r="N123" s="16"/>
      <c r="O123" s="16"/>
      <c r="P123" s="1478"/>
      <c r="Q123" s="16"/>
      <c r="R123" s="364"/>
      <c r="S123" s="16"/>
      <c r="T123" s="16"/>
      <c r="U123" s="16"/>
      <c r="X123" s="963"/>
    </row>
    <row r="124" spans="2:24" ht="15" thickBot="1" x14ac:dyDescent="0.4">
      <c r="B124" s="360"/>
      <c r="C124" s="130" t="s">
        <v>225</v>
      </c>
      <c r="D124" s="131"/>
      <c r="E124" s="131"/>
      <c r="F124" s="131"/>
      <c r="G124" s="131"/>
      <c r="H124" s="131"/>
      <c r="I124" s="30"/>
      <c r="J124" s="23">
        <f>ROUND((J31+J50+J66+J71+J79+J90+J96+J111+J122),0)</f>
        <v>0</v>
      </c>
      <c r="K124" s="20">
        <f>(K31+K50+K66+K71+K79+K90+K96+K111+K122)</f>
        <v>0</v>
      </c>
      <c r="L124" s="373"/>
      <c r="M124" s="373"/>
      <c r="N124" s="373"/>
      <c r="O124" s="373"/>
      <c r="P124" s="373"/>
      <c r="Q124" s="373"/>
      <c r="R124" s="363"/>
      <c r="S124" s="1626">
        <f>(S31+S50+S66+S71+S79+S90+S96+S111+S122)</f>
        <v>0</v>
      </c>
      <c r="T124" s="373"/>
      <c r="U124" s="374"/>
      <c r="X124" s="963"/>
    </row>
    <row r="125" spans="2:24" ht="15" thickBot="1" x14ac:dyDescent="0.4">
      <c r="B125" s="360"/>
      <c r="C125" s="132" t="s">
        <v>226</v>
      </c>
      <c r="D125" s="133"/>
      <c r="E125" s="133"/>
      <c r="F125" s="133"/>
      <c r="G125" s="133"/>
      <c r="H125" s="133"/>
      <c r="I125" s="31"/>
      <c r="J125" s="22">
        <f>(K125+S125)</f>
        <v>0</v>
      </c>
      <c r="K125" s="21">
        <f>SUM(L125:Q125)</f>
        <v>0</v>
      </c>
      <c r="L125" s="929">
        <f t="shared" ref="L125:Q125" si="29">L31+L50+L66+L71+L79+L90+L96+L111+L122</f>
        <v>0</v>
      </c>
      <c r="M125" s="930">
        <f t="shared" si="29"/>
        <v>0</v>
      </c>
      <c r="N125" s="930">
        <f t="shared" si="29"/>
        <v>0</v>
      </c>
      <c r="O125" s="930">
        <f t="shared" si="29"/>
        <v>0</v>
      </c>
      <c r="P125" s="930">
        <f t="shared" si="29"/>
        <v>0</v>
      </c>
      <c r="Q125" s="930">
        <f t="shared" si="29"/>
        <v>0</v>
      </c>
      <c r="R125" s="375"/>
      <c r="S125" s="366">
        <f>SUM(T125:U125)</f>
        <v>0</v>
      </c>
      <c r="T125" s="929">
        <f>T31+T50+T66+T71+T79+T90+T96+T111+T122</f>
        <v>0</v>
      </c>
      <c r="U125" s="931">
        <f>U31+U50+U66+U71+U79+U90+U96+U111+U122</f>
        <v>0</v>
      </c>
      <c r="X125" s="963"/>
    </row>
    <row r="126" spans="2:24" ht="15" customHeight="1" x14ac:dyDescent="0.35">
      <c r="B126" s="360"/>
      <c r="C126" s="295"/>
      <c r="D126" s="295"/>
      <c r="E126" s="295"/>
      <c r="F126" s="295"/>
      <c r="G126" s="295"/>
      <c r="H126" s="295"/>
      <c r="I126" s="295"/>
      <c r="K126" s="1629"/>
      <c r="L126" s="1808" t="str">
        <f>IF('7'!F39&lt;&gt;0,(IF((ABS(K124-'7'!F39)&lt;=10)=TRUE,"","Warning: Residential sources discrepancy between Form 6A and Form 7 greater than $10")),"")</f>
        <v/>
      </c>
      <c r="M126" s="1808"/>
      <c r="N126" s="1808"/>
      <c r="O126" s="1808"/>
      <c r="P126" s="1808"/>
      <c r="Q126" s="1631"/>
      <c r="R126" s="376"/>
      <c r="S126" s="1806" t="str">
        <f>IF('7'!F49&lt;&gt;0,(IF((ABS(S124-'7'!F49)&lt;=10)=TRUE,"","Warning: Non-Residential sources discrepancy between Form 6A and Form 7 greater than $10")),"")</f>
        <v/>
      </c>
      <c r="T126" s="1806"/>
      <c r="U126" s="1806"/>
      <c r="V126" s="1806"/>
      <c r="W126" s="1806"/>
      <c r="X126" s="963"/>
    </row>
    <row r="127" spans="2:24" ht="16" thickBot="1" x14ac:dyDescent="0.4">
      <c r="B127" s="367"/>
      <c r="C127" s="377"/>
      <c r="D127" s="377"/>
      <c r="E127" s="377"/>
      <c r="F127" s="377"/>
      <c r="G127" s="377"/>
      <c r="H127" s="377"/>
      <c r="I127" s="377"/>
      <c r="J127" s="378" t="s">
        <v>34</v>
      </c>
      <c r="K127" s="1630"/>
      <c r="L127" s="1807"/>
      <c r="M127" s="1807"/>
      <c r="N127" s="1807"/>
      <c r="O127" s="1807"/>
      <c r="P127" s="1807"/>
      <c r="Q127" s="1630"/>
      <c r="R127" s="377"/>
      <c r="S127" s="1807"/>
      <c r="T127" s="1807"/>
      <c r="U127" s="1807"/>
      <c r="V127" s="1807"/>
      <c r="W127" s="1807"/>
      <c r="X127" s="1610"/>
    </row>
    <row r="129" spans="10:21" ht="15" customHeight="1" x14ac:dyDescent="0.35">
      <c r="L129" s="1627"/>
      <c r="M129" s="1588"/>
      <c r="S129" s="1628"/>
      <c r="T129" s="1588"/>
      <c r="U129" s="1588"/>
    </row>
    <row r="130" spans="10:21" x14ac:dyDescent="0.35">
      <c r="K130" s="1588"/>
      <c r="L130" s="1588"/>
      <c r="M130" s="1588"/>
      <c r="N130" s="1588"/>
      <c r="O130" s="1588"/>
      <c r="P130" s="1588"/>
      <c r="Q130" s="1588"/>
      <c r="S130" s="1588"/>
      <c r="T130" s="1588"/>
      <c r="U130" s="1588"/>
    </row>
    <row r="131" spans="10:21" x14ac:dyDescent="0.35">
      <c r="J131" s="1203"/>
      <c r="K131" s="1588"/>
      <c r="L131" s="1625"/>
      <c r="M131" s="1588"/>
      <c r="S131" s="1588"/>
      <c r="T131" s="1588"/>
      <c r="U131" s="1588"/>
    </row>
    <row r="136" spans="10:21" x14ac:dyDescent="0.35">
      <c r="K136" s="1588"/>
    </row>
  </sheetData>
  <sheetProtection algorithmName="SHA-512" hashValue="XCxBByLmcUdHB0PBIHB6oAS/dRg0tyeUm1DhKs7wFyrWPP6iDi4GfDXA6qik9tnCP76iGg5I63mwE1BxFY9bHQ==" saltValue="Wf2MDwx8/62f7AdItNssbw==" spinCount="100000" sheet="1" formatCells="0" formatColumns="0" formatRows="0"/>
  <mergeCells count="15">
    <mergeCell ref="S126:W127"/>
    <mergeCell ref="L126:P127"/>
    <mergeCell ref="C14:U14"/>
    <mergeCell ref="C16:N16"/>
    <mergeCell ref="I18:I22"/>
    <mergeCell ref="J18:J22"/>
    <mergeCell ref="K18:Q18"/>
    <mergeCell ref="S18:U18"/>
    <mergeCell ref="K19:K22"/>
    <mergeCell ref="S19:S22"/>
    <mergeCell ref="E30:G30"/>
    <mergeCell ref="E49:G49"/>
    <mergeCell ref="E65:G65"/>
    <mergeCell ref="E89:G89"/>
    <mergeCell ref="E95:G95"/>
  </mergeCells>
  <conditionalFormatting sqref="J25:J30">
    <cfRule type="expression" dxfId="102" priority="98">
      <formula>ROUND(J25,0)&lt;&gt;(K25+S25)</formula>
    </cfRule>
  </conditionalFormatting>
  <conditionalFormatting sqref="J69:J70">
    <cfRule type="expression" dxfId="101" priority="85">
      <formula>ROUND(J69,0)&lt;&gt;(K69+S69)</formula>
    </cfRule>
  </conditionalFormatting>
  <conditionalFormatting sqref="J34:J49">
    <cfRule type="expression" dxfId="100" priority="79">
      <formula>ROUND(J34,0)&lt;&gt;(K34+S34)</formula>
    </cfRule>
  </conditionalFormatting>
  <conditionalFormatting sqref="J53:J65">
    <cfRule type="expression" dxfId="99" priority="78">
      <formula>ROUND(J53,0)&lt;&gt;(K53+S53)</formula>
    </cfRule>
  </conditionalFormatting>
  <conditionalFormatting sqref="J74:J78">
    <cfRule type="expression" dxfId="98" priority="77">
      <formula>ROUND(J74,0)&lt;&gt;(K74+S74)</formula>
    </cfRule>
  </conditionalFormatting>
  <conditionalFormatting sqref="J82:J89">
    <cfRule type="expression" dxfId="97" priority="76">
      <formula>ROUND(J82,0)&lt;&gt;(K82+S82)</formula>
    </cfRule>
  </conditionalFormatting>
  <conditionalFormatting sqref="J93:J95">
    <cfRule type="expression" dxfId="96" priority="75">
      <formula>ROUND(J93,0)&lt;&gt;(K93+S93)</formula>
    </cfRule>
  </conditionalFormatting>
  <conditionalFormatting sqref="J99:J109">
    <cfRule type="expression" dxfId="95" priority="74">
      <formula>ROUND(J99,0)&lt;&gt;(K99+S99)</formula>
    </cfRule>
  </conditionalFormatting>
  <conditionalFormatting sqref="J115:J121">
    <cfRule type="expression" dxfId="94" priority="73">
      <formula>ROUND(J115,0)&lt;&gt;(K115+S115)</formula>
    </cfRule>
  </conditionalFormatting>
  <conditionalFormatting sqref="J125">
    <cfRule type="expression" dxfId="93" priority="99">
      <formula>$J$125&lt;&gt;(#REF!+#REF!)</formula>
    </cfRule>
  </conditionalFormatting>
  <conditionalFormatting sqref="K126">
    <cfRule type="containsText" dxfId="92" priority="72" operator="containsText" text="warning">
      <formula>NOT(ISERROR(SEARCH("warning",K126)))</formula>
    </cfRule>
  </conditionalFormatting>
  <conditionalFormatting sqref="L23">
    <cfRule type="containsText" dxfId="91" priority="66" operator="containsText" text="Source &gt; Uses">
      <formula>NOT(ISERROR(SEARCH("Source &gt; Uses",L23)))</formula>
    </cfRule>
    <cfRule type="containsText" dxfId="90" priority="68" operator="containsText" text="Source = Uses">
      <formula>NOT(ISERROR(SEARCH("Source = Uses",L23)))</formula>
    </cfRule>
    <cfRule type="containsText" dxfId="89" priority="69" operator="containsText" text="Source &lt; Uses">
      <formula>NOT(ISERROR(SEARCH("Source &lt; Uses",L23)))</formula>
    </cfRule>
  </conditionalFormatting>
  <conditionalFormatting sqref="M23">
    <cfRule type="containsText" dxfId="88" priority="21" operator="containsText" text="Source &gt; Uses">
      <formula>NOT(ISERROR(SEARCH("Source &gt; Uses",M23)))</formula>
    </cfRule>
    <cfRule type="containsText" dxfId="87" priority="22" operator="containsText" text="Source = Uses">
      <formula>NOT(ISERROR(SEARCH("Source = Uses",M23)))</formula>
    </cfRule>
    <cfRule type="containsText" dxfId="86" priority="23" operator="containsText" text="Source &lt; Uses">
      <formula>NOT(ISERROR(SEARCH("Source &lt; Uses",M23)))</formula>
    </cfRule>
  </conditionalFormatting>
  <conditionalFormatting sqref="N23">
    <cfRule type="containsText" dxfId="85" priority="18" operator="containsText" text="Source &gt; Uses">
      <formula>NOT(ISERROR(SEARCH("Source &gt; Uses",N23)))</formula>
    </cfRule>
    <cfRule type="containsText" dxfId="84" priority="19" operator="containsText" text="Source = Uses">
      <formula>NOT(ISERROR(SEARCH("Source = Uses",N23)))</formula>
    </cfRule>
    <cfRule type="containsText" dxfId="83" priority="20" operator="containsText" text="Source &lt; Uses">
      <formula>NOT(ISERROR(SEARCH("Source &lt; Uses",N23)))</formula>
    </cfRule>
  </conditionalFormatting>
  <conditionalFormatting sqref="O23">
    <cfRule type="containsText" dxfId="82" priority="15" operator="containsText" text="Source &gt; Uses">
      <formula>NOT(ISERROR(SEARCH("Source &gt; Uses",O23)))</formula>
    </cfRule>
    <cfRule type="containsText" dxfId="81" priority="16" operator="containsText" text="Source = Uses">
      <formula>NOT(ISERROR(SEARCH("Source = Uses",O23)))</formula>
    </cfRule>
    <cfRule type="containsText" dxfId="80" priority="17" operator="containsText" text="Source &lt; Uses">
      <formula>NOT(ISERROR(SEARCH("Source &lt; Uses",O23)))</formula>
    </cfRule>
  </conditionalFormatting>
  <conditionalFormatting sqref="P23">
    <cfRule type="containsText" dxfId="79" priority="12" operator="containsText" text="Source &gt; Uses">
      <formula>NOT(ISERROR(SEARCH("Source &gt; Uses",P23)))</formula>
    </cfRule>
    <cfRule type="containsText" dxfId="78" priority="13" operator="containsText" text="Source = Uses">
      <formula>NOT(ISERROR(SEARCH("Source = Uses",P23)))</formula>
    </cfRule>
    <cfRule type="containsText" dxfId="77" priority="14" operator="containsText" text="Source &lt; Uses">
      <formula>NOT(ISERROR(SEARCH("Source &lt; Uses",P23)))</formula>
    </cfRule>
  </conditionalFormatting>
  <conditionalFormatting sqref="Q23">
    <cfRule type="containsText" dxfId="76" priority="9" operator="containsText" text="Source &gt; Uses">
      <formula>NOT(ISERROR(SEARCH("Source &gt; Uses",Q23)))</formula>
    </cfRule>
    <cfRule type="containsText" dxfId="75" priority="10" operator="containsText" text="Source = Uses">
      <formula>NOT(ISERROR(SEARCH("Source = Uses",Q23)))</formula>
    </cfRule>
    <cfRule type="containsText" dxfId="74" priority="11" operator="containsText" text="Source &lt; Uses">
      <formula>NOT(ISERROR(SEARCH("Source &lt; Uses",Q23)))</formula>
    </cfRule>
  </conditionalFormatting>
  <conditionalFormatting sqref="T23">
    <cfRule type="containsText" dxfId="73" priority="6" operator="containsText" text="Source &gt; Uses">
      <formula>NOT(ISERROR(SEARCH("Source &gt; Uses",T23)))</formula>
    </cfRule>
    <cfRule type="containsText" dxfId="72" priority="7" operator="containsText" text="Source = Uses">
      <formula>NOT(ISERROR(SEARCH("Source = Uses",T23)))</formula>
    </cfRule>
    <cfRule type="containsText" dxfId="71" priority="8" operator="containsText" text="Source &lt; Uses">
      <formula>NOT(ISERROR(SEARCH("Source &lt; Uses",T23)))</formula>
    </cfRule>
  </conditionalFormatting>
  <conditionalFormatting sqref="U23">
    <cfRule type="containsText" dxfId="70" priority="3" operator="containsText" text="Source &gt; Uses">
      <formula>NOT(ISERROR(SEARCH("Source &gt; Uses",U23)))</formula>
    </cfRule>
    <cfRule type="containsText" dxfId="69" priority="4" operator="containsText" text="Source = Uses">
      <formula>NOT(ISERROR(SEARCH("Source = Uses",U23)))</formula>
    </cfRule>
    <cfRule type="containsText" dxfId="68" priority="5" operator="containsText" text="Source &lt; Uses">
      <formula>NOT(ISERROR(SEARCH("Source &lt; Uses",U23)))</formula>
    </cfRule>
  </conditionalFormatting>
  <conditionalFormatting sqref="L126">
    <cfRule type="containsText" dxfId="67" priority="2" operator="containsText" text="warning">
      <formula>NOT(ISERROR(SEARCH("warning",L126)))</formula>
    </cfRule>
  </conditionalFormatting>
  <conditionalFormatting sqref="S126">
    <cfRule type="containsText" dxfId="66" priority="1" operator="containsText" text="warning">
      <formula>NOT(ISERROR(SEARCH("warning",S126)))</formula>
    </cfRule>
  </conditionalFormatting>
  <dataValidations disablePrompts="1" count="2">
    <dataValidation allowBlank="1" showInputMessage="1" showErrorMessage="1" promptTitle="Rehab Contingency %" prompt="Defined as Rehab Contingency divided by the sum of Rehab, Contractor Profit, Contractor Overhead, and Bond Premium amounts_x000a__x000a_% =J27 / (J23+J24+J25+J34)" sqref="G40" xr:uid="{00000000-0002-0000-0B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9" xr:uid="{00000000-0002-0000-0B00-000001000000}"/>
  </dataValidations>
  <pageMargins left="0.25" right="0.25" top="0.75" bottom="0.75" header="0.3" footer="0.3"/>
  <pageSetup scale="81" fitToHeight="4" orientation="landscape" r:id="rId1"/>
  <headerFooter>
    <oddFooter>&amp;LForm 6A
Development Budgets&amp;CCFA Forms</oddFooter>
  </headerFooter>
  <rowBreaks count="3" manualBreakCount="3">
    <brk id="51" min="1" max="21" man="1"/>
    <brk id="80" min="1" max="21" man="1"/>
    <brk id="112"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B5:L103"/>
  <sheetViews>
    <sheetView showGridLines="0"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5.7265625" style="324" customWidth="1"/>
    <col min="5" max="5" width="8.54296875" style="324" customWidth="1"/>
    <col min="6" max="6" width="12.81640625" style="324" customWidth="1"/>
    <col min="7" max="7" width="10.7265625" style="324" customWidth="1"/>
    <col min="8" max="8" width="1.453125" style="324" customWidth="1"/>
    <col min="9" max="9" width="12.54296875" style="324" bestFit="1" customWidth="1"/>
    <col min="10" max="10" width="19.26953125" style="324" customWidth="1"/>
    <col min="11" max="11" width="40.7265625" style="324" customWidth="1"/>
    <col min="12" max="12" width="1.7265625" style="324" customWidth="1"/>
    <col min="13" max="16384" width="9.1796875" style="324"/>
  </cols>
  <sheetData>
    <row r="5" spans="2:12" ht="15" thickBot="1" x14ac:dyDescent="0.4"/>
    <row r="6" spans="2:12" ht="9" customHeight="1" x14ac:dyDescent="0.35">
      <c r="B6" s="381"/>
      <c r="C6" s="382"/>
      <c r="D6" s="382"/>
      <c r="E6" s="382"/>
      <c r="F6" s="382"/>
      <c r="G6" s="382"/>
      <c r="H6" s="382"/>
      <c r="I6" s="382"/>
      <c r="J6" s="382"/>
      <c r="K6" s="382"/>
      <c r="L6" s="383"/>
    </row>
    <row r="7" spans="2:12" ht="18.5" x14ac:dyDescent="0.45">
      <c r="B7" s="384"/>
      <c r="C7" s="1702" t="s">
        <v>510</v>
      </c>
      <c r="D7" s="1702"/>
      <c r="E7" s="1702"/>
      <c r="F7" s="1702"/>
      <c r="G7" s="1702"/>
      <c r="H7" s="1702"/>
      <c r="I7" s="1702"/>
      <c r="J7" s="1702"/>
      <c r="K7" s="1702"/>
      <c r="L7" s="385"/>
    </row>
    <row r="8" spans="2:12" x14ac:dyDescent="0.35">
      <c r="B8" s="384"/>
      <c r="C8" s="386"/>
      <c r="D8" s="386"/>
      <c r="E8" s="386"/>
      <c r="F8" s="386"/>
      <c r="G8" s="386"/>
      <c r="H8" s="386"/>
      <c r="I8" s="386"/>
      <c r="J8" s="386"/>
      <c r="K8" s="386"/>
      <c r="L8" s="385"/>
    </row>
    <row r="9" spans="2:12" ht="15" thickBot="1" x14ac:dyDescent="0.4">
      <c r="B9" s="384"/>
      <c r="C9" s="1795" t="str">
        <f>IF('1'!G5="","Enter Project Name on Form 1",(CONCATENATE("Project Name: ",'1'!G5)))</f>
        <v>Enter Project Name on Form 1</v>
      </c>
      <c r="D9" s="1795"/>
      <c r="E9" s="1795"/>
      <c r="F9" s="1795"/>
      <c r="G9" s="1795"/>
      <c r="H9" s="1795"/>
      <c r="I9" s="1795"/>
      <c r="J9" s="1795"/>
      <c r="K9" s="1795"/>
      <c r="L9" s="385"/>
    </row>
    <row r="10" spans="2:12" ht="7.5" customHeight="1" thickBot="1" x14ac:dyDescent="0.4">
      <c r="B10" s="384"/>
      <c r="C10" s="386"/>
      <c r="D10" s="386"/>
      <c r="E10" s="386"/>
      <c r="F10" s="386"/>
      <c r="G10" s="386"/>
      <c r="H10" s="386"/>
      <c r="I10" s="386"/>
      <c r="J10" s="386"/>
      <c r="K10" s="120"/>
      <c r="L10" s="385"/>
    </row>
    <row r="11" spans="2:12" x14ac:dyDescent="0.35">
      <c r="B11" s="384"/>
      <c r="C11" s="40"/>
      <c r="D11" s="40"/>
      <c r="E11" s="40"/>
      <c r="F11" s="40"/>
      <c r="G11" s="40"/>
      <c r="H11" s="40"/>
      <c r="I11" s="1823" t="s">
        <v>148</v>
      </c>
      <c r="J11" s="1824"/>
      <c r="K11" s="1825"/>
      <c r="L11" s="385"/>
    </row>
    <row r="12" spans="2:12" ht="37.5" customHeight="1" thickBot="1" x14ac:dyDescent="0.4">
      <c r="B12" s="384"/>
      <c r="C12" s="61"/>
      <c r="D12" s="40"/>
      <c r="E12" s="40"/>
      <c r="F12" s="62"/>
      <c r="G12" s="62"/>
      <c r="H12" s="62"/>
      <c r="I12" s="1617" t="s">
        <v>227</v>
      </c>
      <c r="J12" s="1826" t="s">
        <v>228</v>
      </c>
      <c r="K12" s="1827"/>
      <c r="L12" s="385"/>
    </row>
    <row r="13" spans="2:12" ht="15" thickBot="1" x14ac:dyDescent="0.4">
      <c r="B13" s="384"/>
      <c r="C13" s="53" t="s">
        <v>150</v>
      </c>
      <c r="D13" s="54"/>
      <c r="E13" s="54"/>
      <c r="F13" s="55"/>
      <c r="G13" s="55"/>
      <c r="H13" s="55"/>
      <c r="I13" s="38"/>
      <c r="J13" s="38"/>
      <c r="K13" s="386"/>
      <c r="L13" s="385"/>
    </row>
    <row r="14" spans="2:12" x14ac:dyDescent="0.35">
      <c r="B14" s="384"/>
      <c r="C14" s="120"/>
      <c r="D14" s="125" t="s">
        <v>151</v>
      </c>
      <c r="E14" s="125"/>
      <c r="F14" s="125"/>
      <c r="G14" s="125"/>
      <c r="H14" s="126"/>
      <c r="I14" s="1315">
        <f>'6A'!K25</f>
        <v>0</v>
      </c>
      <c r="J14" s="1828"/>
      <c r="K14" s="1829"/>
      <c r="L14" s="385"/>
    </row>
    <row r="15" spans="2:12" x14ac:dyDescent="0.35">
      <c r="B15" s="384"/>
      <c r="C15" s="120"/>
      <c r="D15" s="40" t="s">
        <v>152</v>
      </c>
      <c r="E15" s="40"/>
      <c r="F15" s="40"/>
      <c r="G15" s="40"/>
      <c r="H15" s="127"/>
      <c r="I15" s="1488">
        <f>'6A'!K26</f>
        <v>0</v>
      </c>
      <c r="J15" s="1830"/>
      <c r="K15" s="1831"/>
      <c r="L15" s="385"/>
    </row>
    <row r="16" spans="2:12" x14ac:dyDescent="0.35">
      <c r="B16" s="384"/>
      <c r="C16" s="120"/>
      <c r="D16" s="40" t="s">
        <v>153</v>
      </c>
      <c r="E16" s="40"/>
      <c r="F16" s="40"/>
      <c r="G16" s="40"/>
      <c r="H16" s="127"/>
      <c r="I16" s="1488">
        <f>'6A'!K27</f>
        <v>0</v>
      </c>
      <c r="J16" s="1830"/>
      <c r="K16" s="1831"/>
      <c r="L16" s="385"/>
    </row>
    <row r="17" spans="2:12" x14ac:dyDescent="0.35">
      <c r="B17" s="384"/>
      <c r="C17" s="120"/>
      <c r="D17" s="40" t="s">
        <v>154</v>
      </c>
      <c r="E17" s="40"/>
      <c r="F17" s="40"/>
      <c r="G17" s="40"/>
      <c r="H17" s="127"/>
      <c r="I17" s="1488">
        <f>'6A'!K28</f>
        <v>0</v>
      </c>
      <c r="J17" s="1830"/>
      <c r="K17" s="1831"/>
      <c r="L17" s="385"/>
    </row>
    <row r="18" spans="2:12" x14ac:dyDescent="0.35">
      <c r="B18" s="384"/>
      <c r="C18" s="120"/>
      <c r="D18" s="40" t="s">
        <v>155</v>
      </c>
      <c r="E18" s="40"/>
      <c r="F18" s="40"/>
      <c r="G18" s="40"/>
      <c r="H18" s="127"/>
      <c r="I18" s="1488">
        <f>'6A'!K29</f>
        <v>0</v>
      </c>
      <c r="J18" s="1830"/>
      <c r="K18" s="1831"/>
      <c r="L18" s="385"/>
    </row>
    <row r="19" spans="2:12" ht="15" thickBot="1" x14ac:dyDescent="0.4">
      <c r="B19" s="384"/>
      <c r="C19" s="120"/>
      <c r="D19" s="40" t="s">
        <v>229</v>
      </c>
      <c r="E19" s="40"/>
      <c r="F19" s="40"/>
      <c r="G19" s="40"/>
      <c r="H19" s="127"/>
      <c r="I19" s="1489">
        <f>'6A'!K30</f>
        <v>0</v>
      </c>
      <c r="J19" s="1832"/>
      <c r="K19" s="1833"/>
      <c r="L19" s="385"/>
    </row>
    <row r="20" spans="2:12" ht="3.75" customHeight="1" x14ac:dyDescent="0.35">
      <c r="B20" s="384"/>
      <c r="C20" s="42"/>
      <c r="D20" s="43"/>
      <c r="E20" s="43"/>
      <c r="F20" s="39"/>
      <c r="G20" s="39"/>
      <c r="H20" s="39"/>
      <c r="I20" s="16"/>
      <c r="J20" s="35"/>
      <c r="K20" s="386"/>
      <c r="L20" s="385"/>
    </row>
    <row r="21" spans="2:12" ht="15" thickBot="1" x14ac:dyDescent="0.4">
      <c r="B21" s="384"/>
      <c r="C21" s="53" t="s">
        <v>157</v>
      </c>
      <c r="D21" s="54"/>
      <c r="E21" s="54"/>
      <c r="F21" s="55"/>
      <c r="G21" s="55"/>
      <c r="H21" s="55"/>
      <c r="I21" s="1490"/>
      <c r="J21" s="36"/>
      <c r="K21" s="120"/>
      <c r="L21" s="385"/>
    </row>
    <row r="22" spans="2:12" x14ac:dyDescent="0.35">
      <c r="B22" s="384"/>
      <c r="C22" s="120"/>
      <c r="D22" s="125" t="s">
        <v>158</v>
      </c>
      <c r="E22" s="125"/>
      <c r="F22" s="125"/>
      <c r="G22" s="125"/>
      <c r="H22" s="126"/>
      <c r="I22" s="1315">
        <f>'6A'!K34</f>
        <v>0</v>
      </c>
      <c r="J22" s="1828"/>
      <c r="K22" s="1829"/>
      <c r="L22" s="385"/>
    </row>
    <row r="23" spans="2:12" x14ac:dyDescent="0.35">
      <c r="B23" s="384"/>
      <c r="C23" s="120"/>
      <c r="D23" s="40" t="s">
        <v>159</v>
      </c>
      <c r="E23" s="40"/>
      <c r="F23" s="40"/>
      <c r="G23" s="40"/>
      <c r="H23" s="127"/>
      <c r="I23" s="1488">
        <f>'6A'!K35</f>
        <v>0</v>
      </c>
      <c r="J23" s="1830"/>
      <c r="K23" s="1831"/>
      <c r="L23" s="385"/>
    </row>
    <row r="24" spans="2:12" x14ac:dyDescent="0.35">
      <c r="B24" s="384"/>
      <c r="C24" s="120"/>
      <c r="D24" s="40" t="s">
        <v>160</v>
      </c>
      <c r="E24" s="40"/>
      <c r="F24" s="40"/>
      <c r="G24" s="40"/>
      <c r="H24" s="127"/>
      <c r="I24" s="1488">
        <f>'6A'!K36</f>
        <v>0</v>
      </c>
      <c r="J24" s="1830"/>
      <c r="K24" s="1831"/>
      <c r="L24" s="385"/>
    </row>
    <row r="25" spans="2:12" x14ac:dyDescent="0.35">
      <c r="B25" s="384"/>
      <c r="C25" s="120"/>
      <c r="D25" s="40" t="s">
        <v>161</v>
      </c>
      <c r="E25" s="40"/>
      <c r="F25" s="40"/>
      <c r="G25" s="40"/>
      <c r="H25" s="127"/>
      <c r="I25" s="1488">
        <f>'6A'!K37</f>
        <v>0</v>
      </c>
      <c r="J25" s="1830"/>
      <c r="K25" s="1831"/>
      <c r="L25" s="385"/>
    </row>
    <row r="26" spans="2:12" x14ac:dyDescent="0.35">
      <c r="B26" s="384"/>
      <c r="C26" s="120"/>
      <c r="D26" s="40" t="s">
        <v>162</v>
      </c>
      <c r="E26" s="40"/>
      <c r="F26" s="40"/>
      <c r="G26" s="40"/>
      <c r="H26" s="127"/>
      <c r="I26" s="1488">
        <f>'6A'!K38</f>
        <v>0</v>
      </c>
      <c r="J26" s="1830"/>
      <c r="K26" s="1831"/>
      <c r="L26" s="385"/>
    </row>
    <row r="27" spans="2:12" x14ac:dyDescent="0.35">
      <c r="B27" s="384"/>
      <c r="C27" s="120"/>
      <c r="D27" s="40" t="s">
        <v>163</v>
      </c>
      <c r="E27" s="40"/>
      <c r="F27" s="40"/>
      <c r="G27" s="40"/>
      <c r="H27" s="127"/>
      <c r="I27" s="1488">
        <f>'6A'!K39</f>
        <v>0</v>
      </c>
      <c r="J27" s="1834"/>
      <c r="K27" s="1831"/>
      <c r="L27" s="385"/>
    </row>
    <row r="28" spans="2:12" x14ac:dyDescent="0.35">
      <c r="B28" s="384"/>
      <c r="C28" s="120"/>
      <c r="D28" s="40" t="s">
        <v>164</v>
      </c>
      <c r="E28" s="40"/>
      <c r="F28" s="40"/>
      <c r="G28" s="40"/>
      <c r="H28" s="127"/>
      <c r="I28" s="1488">
        <f>'6A'!K40</f>
        <v>0</v>
      </c>
      <c r="J28" s="1830"/>
      <c r="K28" s="1831"/>
      <c r="L28" s="385"/>
    </row>
    <row r="29" spans="2:12" x14ac:dyDescent="0.35">
      <c r="B29" s="384"/>
      <c r="C29" s="120"/>
      <c r="D29" s="40" t="s">
        <v>165</v>
      </c>
      <c r="E29" s="40"/>
      <c r="F29" s="40"/>
      <c r="G29" s="40"/>
      <c r="H29" s="127"/>
      <c r="I29" s="1488">
        <f>'6A'!K41</f>
        <v>0</v>
      </c>
      <c r="J29" s="1830"/>
      <c r="K29" s="1831"/>
      <c r="L29" s="385"/>
    </row>
    <row r="30" spans="2:12" x14ac:dyDescent="0.35">
      <c r="B30" s="384"/>
      <c r="C30" s="120"/>
      <c r="D30" s="40" t="s">
        <v>166</v>
      </c>
      <c r="E30" s="40"/>
      <c r="F30" s="40"/>
      <c r="G30" s="40"/>
      <c r="H30" s="127"/>
      <c r="I30" s="1488">
        <f>'6A'!K42</f>
        <v>0</v>
      </c>
      <c r="J30" s="1830"/>
      <c r="K30" s="1831"/>
      <c r="L30" s="385"/>
    </row>
    <row r="31" spans="2:12" x14ac:dyDescent="0.35">
      <c r="B31" s="384"/>
      <c r="C31" s="120"/>
      <c r="D31" s="40" t="s">
        <v>167</v>
      </c>
      <c r="E31" s="40"/>
      <c r="F31" s="40"/>
      <c r="G31" s="40"/>
      <c r="H31" s="127"/>
      <c r="I31" s="1488">
        <f>'6A'!K43</f>
        <v>0</v>
      </c>
      <c r="J31" s="1830"/>
      <c r="K31" s="1831"/>
      <c r="L31" s="385"/>
    </row>
    <row r="32" spans="2:12" x14ac:dyDescent="0.35">
      <c r="B32" s="384"/>
      <c r="C32" s="120"/>
      <c r="D32" s="40" t="s">
        <v>168</v>
      </c>
      <c r="E32" s="40"/>
      <c r="F32" s="40"/>
      <c r="G32" s="40"/>
      <c r="H32" s="127"/>
      <c r="I32" s="1488">
        <f>'6A'!K44</f>
        <v>0</v>
      </c>
      <c r="J32" s="1830"/>
      <c r="K32" s="1831"/>
      <c r="L32" s="385"/>
    </row>
    <row r="33" spans="2:12" x14ac:dyDescent="0.35">
      <c r="B33" s="384"/>
      <c r="C33" s="120"/>
      <c r="D33" s="40" t="s">
        <v>169</v>
      </c>
      <c r="E33" s="40"/>
      <c r="F33" s="40"/>
      <c r="G33" s="40"/>
      <c r="H33" s="127"/>
      <c r="I33" s="1488">
        <f>'6A'!K45</f>
        <v>0</v>
      </c>
      <c r="J33" s="1830"/>
      <c r="K33" s="1831"/>
      <c r="L33" s="385"/>
    </row>
    <row r="34" spans="2:12" x14ac:dyDescent="0.35">
      <c r="B34" s="384"/>
      <c r="C34" s="120"/>
      <c r="D34" s="40" t="s">
        <v>170</v>
      </c>
      <c r="E34" s="40"/>
      <c r="F34" s="40"/>
      <c r="G34" s="40"/>
      <c r="H34" s="127"/>
      <c r="I34" s="1488">
        <f>'6A'!K46</f>
        <v>0</v>
      </c>
      <c r="J34" s="1830"/>
      <c r="K34" s="1831"/>
      <c r="L34" s="385"/>
    </row>
    <row r="35" spans="2:12" x14ac:dyDescent="0.35">
      <c r="B35" s="384"/>
      <c r="C35" s="120"/>
      <c r="D35" s="40" t="s">
        <v>171</v>
      </c>
      <c r="E35" s="40"/>
      <c r="F35" s="40"/>
      <c r="G35" s="40"/>
      <c r="H35" s="127"/>
      <c r="I35" s="1488">
        <f>'6A'!K47</f>
        <v>0</v>
      </c>
      <c r="J35" s="1830"/>
      <c r="K35" s="1831"/>
      <c r="L35" s="385"/>
    </row>
    <row r="36" spans="2:12" x14ac:dyDescent="0.35">
      <c r="B36" s="384"/>
      <c r="C36" s="120"/>
      <c r="D36" s="40" t="s">
        <v>172</v>
      </c>
      <c r="E36" s="40"/>
      <c r="F36" s="40"/>
      <c r="G36" s="40"/>
      <c r="H36" s="127"/>
      <c r="I36" s="1488">
        <f>'6A'!K48</f>
        <v>0</v>
      </c>
      <c r="J36" s="1830"/>
      <c r="K36" s="1831"/>
      <c r="L36" s="385"/>
    </row>
    <row r="37" spans="2:12" ht="15" thickBot="1" x14ac:dyDescent="0.4">
      <c r="B37" s="384"/>
      <c r="C37" s="120"/>
      <c r="D37" s="40" t="s">
        <v>230</v>
      </c>
      <c r="E37" s="40"/>
      <c r="F37" s="40"/>
      <c r="G37" s="40"/>
      <c r="H37" s="127"/>
      <c r="I37" s="1489">
        <f>'6A'!K49</f>
        <v>0</v>
      </c>
      <c r="J37" s="1832"/>
      <c r="K37" s="1833"/>
      <c r="L37" s="385"/>
    </row>
    <row r="38" spans="2:12" ht="3.75" customHeight="1" x14ac:dyDescent="0.35">
      <c r="B38" s="384"/>
      <c r="C38" s="42"/>
      <c r="D38" s="43"/>
      <c r="E38" s="43"/>
      <c r="F38" s="39"/>
      <c r="G38" s="39"/>
      <c r="H38" s="39"/>
      <c r="I38" s="16"/>
      <c r="J38" s="35"/>
      <c r="K38" s="386"/>
      <c r="L38" s="385"/>
    </row>
    <row r="39" spans="2:12" ht="15" thickBot="1" x14ac:dyDescent="0.4">
      <c r="B39" s="384"/>
      <c r="C39" s="53" t="s">
        <v>173</v>
      </c>
      <c r="D39" s="54"/>
      <c r="E39" s="54"/>
      <c r="F39" s="55"/>
      <c r="G39" s="55"/>
      <c r="H39" s="55"/>
      <c r="I39" s="16"/>
      <c r="J39" s="35"/>
      <c r="K39" s="120"/>
      <c r="L39" s="385"/>
    </row>
    <row r="40" spans="2:12" x14ac:dyDescent="0.35">
      <c r="B40" s="384"/>
      <c r="C40" s="120"/>
      <c r="D40" s="125" t="s">
        <v>174</v>
      </c>
      <c r="E40" s="125"/>
      <c r="F40" s="125"/>
      <c r="G40" s="125"/>
      <c r="H40" s="126"/>
      <c r="I40" s="1315">
        <f>'6A'!K53</f>
        <v>0</v>
      </c>
      <c r="J40" s="1828"/>
      <c r="K40" s="1829"/>
      <c r="L40" s="385"/>
    </row>
    <row r="41" spans="2:12" x14ac:dyDescent="0.35">
      <c r="B41" s="384"/>
      <c r="C41" s="120"/>
      <c r="D41" s="40" t="s">
        <v>175</v>
      </c>
      <c r="E41" s="40"/>
      <c r="F41" s="40"/>
      <c r="G41" s="40"/>
      <c r="H41" s="127"/>
      <c r="I41" s="1488">
        <f>'6A'!K54</f>
        <v>0</v>
      </c>
      <c r="J41" s="1830"/>
      <c r="K41" s="1831"/>
      <c r="L41" s="385"/>
    </row>
    <row r="42" spans="2:12" x14ac:dyDescent="0.35">
      <c r="B42" s="384"/>
      <c r="C42" s="120"/>
      <c r="D42" s="40" t="s">
        <v>176</v>
      </c>
      <c r="E42" s="40"/>
      <c r="F42" s="40"/>
      <c r="G42" s="40"/>
      <c r="H42" s="127"/>
      <c r="I42" s="1488">
        <f>'6A'!K55</f>
        <v>0</v>
      </c>
      <c r="J42" s="1830"/>
      <c r="K42" s="1831"/>
      <c r="L42" s="385"/>
    </row>
    <row r="43" spans="2:12" x14ac:dyDescent="0.35">
      <c r="B43" s="384"/>
      <c r="C43" s="120"/>
      <c r="D43" s="40" t="s">
        <v>177</v>
      </c>
      <c r="E43" s="40"/>
      <c r="F43" s="40"/>
      <c r="G43" s="40"/>
      <c r="H43" s="127"/>
      <c r="I43" s="1488">
        <f>'6A'!K56</f>
        <v>0</v>
      </c>
      <c r="J43" s="1830"/>
      <c r="K43" s="1831"/>
      <c r="L43" s="385"/>
    </row>
    <row r="44" spans="2:12" x14ac:dyDescent="0.35">
      <c r="B44" s="384"/>
      <c r="C44" s="120"/>
      <c r="D44" s="40" t="s">
        <v>178</v>
      </c>
      <c r="E44" s="40"/>
      <c r="F44" s="40"/>
      <c r="G44" s="40"/>
      <c r="H44" s="127"/>
      <c r="I44" s="1488">
        <f>'6A'!K57</f>
        <v>0</v>
      </c>
      <c r="J44" s="1830"/>
      <c r="K44" s="1831"/>
      <c r="L44" s="385"/>
    </row>
    <row r="45" spans="2:12" x14ac:dyDescent="0.35">
      <c r="B45" s="384"/>
      <c r="C45" s="120"/>
      <c r="D45" s="40" t="s">
        <v>179</v>
      </c>
      <c r="E45" s="40"/>
      <c r="F45" s="40"/>
      <c r="G45" s="40"/>
      <c r="H45" s="127"/>
      <c r="I45" s="1488">
        <f>'6A'!K58</f>
        <v>0</v>
      </c>
      <c r="J45" s="1830"/>
      <c r="K45" s="1831"/>
      <c r="L45" s="385"/>
    </row>
    <row r="46" spans="2:12" x14ac:dyDescent="0.35">
      <c r="B46" s="384"/>
      <c r="C46" s="120"/>
      <c r="D46" s="40" t="s">
        <v>180</v>
      </c>
      <c r="E46" s="40"/>
      <c r="F46" s="40"/>
      <c r="G46" s="40"/>
      <c r="H46" s="127"/>
      <c r="I46" s="1488">
        <f>'6A'!K59</f>
        <v>0</v>
      </c>
      <c r="J46" s="1830"/>
      <c r="K46" s="1831"/>
      <c r="L46" s="385"/>
    </row>
    <row r="47" spans="2:12" x14ac:dyDescent="0.35">
      <c r="B47" s="384"/>
      <c r="C47" s="120"/>
      <c r="D47" s="40" t="s">
        <v>181</v>
      </c>
      <c r="E47" s="40"/>
      <c r="F47" s="40"/>
      <c r="G47" s="40"/>
      <c r="H47" s="127"/>
      <c r="I47" s="1488">
        <f>'6A'!K60</f>
        <v>0</v>
      </c>
      <c r="J47" s="1830"/>
      <c r="K47" s="1831"/>
      <c r="L47" s="385"/>
    </row>
    <row r="48" spans="2:12" x14ac:dyDescent="0.35">
      <c r="B48" s="384"/>
      <c r="C48" s="120"/>
      <c r="D48" s="40" t="s">
        <v>182</v>
      </c>
      <c r="E48" s="40"/>
      <c r="F48" s="40"/>
      <c r="G48" s="40"/>
      <c r="H48" s="127"/>
      <c r="I48" s="1488">
        <f>'6A'!K61</f>
        <v>0</v>
      </c>
      <c r="J48" s="1830"/>
      <c r="K48" s="1831"/>
      <c r="L48" s="385"/>
    </row>
    <row r="49" spans="2:12" x14ac:dyDescent="0.35">
      <c r="B49" s="384"/>
      <c r="C49" s="120"/>
      <c r="D49" s="40" t="s">
        <v>183</v>
      </c>
      <c r="E49" s="40"/>
      <c r="F49" s="40"/>
      <c r="G49" s="40"/>
      <c r="H49" s="127"/>
      <c r="I49" s="1488">
        <f>'6A'!K62</f>
        <v>0</v>
      </c>
      <c r="J49" s="1830"/>
      <c r="K49" s="1831"/>
      <c r="L49" s="385"/>
    </row>
    <row r="50" spans="2:12" x14ac:dyDescent="0.35">
      <c r="B50" s="384"/>
      <c r="C50" s="120"/>
      <c r="D50" s="40" t="s">
        <v>184</v>
      </c>
      <c r="E50" s="40"/>
      <c r="F50" s="40"/>
      <c r="G50" s="40"/>
      <c r="H50" s="127"/>
      <c r="I50" s="1488">
        <f>'6A'!K63</f>
        <v>0</v>
      </c>
      <c r="J50" s="1830"/>
      <c r="K50" s="1831"/>
      <c r="L50" s="385"/>
    </row>
    <row r="51" spans="2:12" x14ac:dyDescent="0.35">
      <c r="B51" s="384"/>
      <c r="C51" s="386"/>
      <c r="D51" s="78" t="s">
        <v>185</v>
      </c>
      <c r="E51" s="78"/>
      <c r="F51" s="78"/>
      <c r="G51" s="78"/>
      <c r="H51" s="78"/>
      <c r="I51" s="1488">
        <f>'6A'!K64</f>
        <v>0</v>
      </c>
      <c r="J51" s="1830"/>
      <c r="K51" s="1831"/>
      <c r="L51" s="385"/>
    </row>
    <row r="52" spans="2:12" ht="15" thickBot="1" x14ac:dyDescent="0.4">
      <c r="B52" s="384"/>
      <c r="C52" s="120"/>
      <c r="D52" s="40" t="s">
        <v>229</v>
      </c>
      <c r="E52" s="40"/>
      <c r="F52" s="40"/>
      <c r="G52" s="40"/>
      <c r="H52" s="127"/>
      <c r="I52" s="1489">
        <f>'6A'!K65</f>
        <v>0</v>
      </c>
      <c r="J52" s="1832"/>
      <c r="K52" s="1833"/>
      <c r="L52" s="385"/>
    </row>
    <row r="53" spans="2:12" ht="3.75" customHeight="1" x14ac:dyDescent="0.35">
      <c r="B53" s="384"/>
      <c r="C53" s="42"/>
      <c r="D53" s="43"/>
      <c r="E53" s="43"/>
      <c r="F53" s="39"/>
      <c r="G53" s="39"/>
      <c r="H53" s="39"/>
      <c r="I53" s="16"/>
      <c r="J53" s="35"/>
      <c r="K53" s="386"/>
      <c r="L53" s="385"/>
    </row>
    <row r="54" spans="2:12" ht="15" thickBot="1" x14ac:dyDescent="0.4">
      <c r="B54" s="384"/>
      <c r="C54" s="53" t="s">
        <v>186</v>
      </c>
      <c r="D54" s="54"/>
      <c r="E54" s="54"/>
      <c r="F54" s="55"/>
      <c r="G54" s="55"/>
      <c r="H54" s="55"/>
      <c r="I54" s="16"/>
      <c r="J54" s="35"/>
      <c r="K54" s="120"/>
      <c r="L54" s="385"/>
    </row>
    <row r="55" spans="2:12" x14ac:dyDescent="0.35">
      <c r="B55" s="384"/>
      <c r="C55" s="120"/>
      <c r="D55" s="125" t="s">
        <v>187</v>
      </c>
      <c r="E55" s="125"/>
      <c r="F55" s="125"/>
      <c r="G55" s="125"/>
      <c r="H55" s="126"/>
      <c r="I55" s="1315">
        <f>'6A'!K69</f>
        <v>0</v>
      </c>
      <c r="J55" s="1828"/>
      <c r="K55" s="1829"/>
      <c r="L55" s="385"/>
    </row>
    <row r="56" spans="2:12" ht="15" thickBot="1" x14ac:dyDescent="0.4">
      <c r="B56" s="384"/>
      <c r="C56" s="120"/>
      <c r="D56" s="40" t="s">
        <v>188</v>
      </c>
      <c r="E56" s="40"/>
      <c r="F56" s="40"/>
      <c r="G56" s="40"/>
      <c r="H56" s="127"/>
      <c r="I56" s="1489">
        <f>'6A'!K70</f>
        <v>0</v>
      </c>
      <c r="J56" s="1832"/>
      <c r="K56" s="1833"/>
      <c r="L56" s="385"/>
    </row>
    <row r="57" spans="2:12" ht="9" customHeight="1" thickBot="1" x14ac:dyDescent="0.4">
      <c r="B57" s="387"/>
      <c r="C57" s="50"/>
      <c r="D57" s="51"/>
      <c r="E57" s="51"/>
      <c r="F57" s="50"/>
      <c r="G57" s="50"/>
      <c r="H57" s="50"/>
      <c r="I57" s="1491"/>
      <c r="J57" s="37"/>
      <c r="K57" s="388"/>
      <c r="L57" s="389"/>
    </row>
    <row r="58" spans="2:12" ht="15" thickBot="1" x14ac:dyDescent="0.4">
      <c r="B58" s="384"/>
      <c r="C58" s="53" t="s">
        <v>189</v>
      </c>
      <c r="D58" s="54"/>
      <c r="E58" s="54"/>
      <c r="F58" s="55"/>
      <c r="G58" s="55"/>
      <c r="H58" s="55"/>
      <c r="I58" s="16"/>
      <c r="J58" s="35"/>
      <c r="K58" s="120"/>
      <c r="L58" s="385"/>
    </row>
    <row r="59" spans="2:12" x14ac:dyDescent="0.35">
      <c r="B59" s="384"/>
      <c r="C59" s="120"/>
      <c r="D59" s="125" t="s">
        <v>190</v>
      </c>
      <c r="E59" s="125"/>
      <c r="F59" s="125"/>
      <c r="G59" s="125"/>
      <c r="H59" s="126"/>
      <c r="I59" s="1315">
        <f>'6A'!K74</f>
        <v>0</v>
      </c>
      <c r="J59" s="1828"/>
      <c r="K59" s="1829"/>
      <c r="L59" s="385"/>
    </row>
    <row r="60" spans="2:12" x14ac:dyDescent="0.35">
      <c r="B60" s="384"/>
      <c r="C60" s="120"/>
      <c r="D60" s="40" t="s">
        <v>191</v>
      </c>
      <c r="E60" s="40"/>
      <c r="F60" s="40"/>
      <c r="G60" s="40"/>
      <c r="H60" s="127"/>
      <c r="I60" s="1488">
        <f>'6A'!K75</f>
        <v>0</v>
      </c>
      <c r="J60" s="1830"/>
      <c r="K60" s="1831"/>
      <c r="L60" s="385"/>
    </row>
    <row r="61" spans="2:12" x14ac:dyDescent="0.35">
      <c r="B61" s="384"/>
      <c r="C61" s="120"/>
      <c r="D61" s="40" t="s">
        <v>192</v>
      </c>
      <c r="E61" s="40"/>
      <c r="F61" s="40"/>
      <c r="G61" s="40"/>
      <c r="H61" s="127"/>
      <c r="I61" s="1488">
        <f>'6A'!K76</f>
        <v>0</v>
      </c>
      <c r="J61" s="1830"/>
      <c r="K61" s="1831"/>
      <c r="L61" s="385"/>
    </row>
    <row r="62" spans="2:12" x14ac:dyDescent="0.35">
      <c r="B62" s="384"/>
      <c r="C62" s="120"/>
      <c r="D62" s="40" t="s">
        <v>193</v>
      </c>
      <c r="E62" s="40"/>
      <c r="F62" s="40"/>
      <c r="G62" s="40"/>
      <c r="H62" s="127"/>
      <c r="I62" s="1488">
        <f>'6A'!K77</f>
        <v>0</v>
      </c>
      <c r="J62" s="1830"/>
      <c r="K62" s="1831"/>
      <c r="L62" s="385"/>
    </row>
    <row r="63" spans="2:12" ht="15" thickBot="1" x14ac:dyDescent="0.4">
      <c r="B63" s="384"/>
      <c r="C63" s="120"/>
      <c r="D63" s="40" t="s">
        <v>194</v>
      </c>
      <c r="E63" s="40"/>
      <c r="F63" s="40"/>
      <c r="G63" s="40"/>
      <c r="H63" s="127"/>
      <c r="I63" s="1489">
        <f>'6A'!K78</f>
        <v>0</v>
      </c>
      <c r="J63" s="1832"/>
      <c r="K63" s="1833"/>
      <c r="L63" s="385"/>
    </row>
    <row r="64" spans="2:12" ht="4.5" customHeight="1" x14ac:dyDescent="0.35">
      <c r="B64" s="384"/>
      <c r="C64" s="39"/>
      <c r="D64" s="43"/>
      <c r="E64" s="43"/>
      <c r="F64" s="39"/>
      <c r="G64" s="39"/>
      <c r="H64" s="39"/>
      <c r="I64" s="16"/>
      <c r="J64" s="35"/>
      <c r="K64" s="386"/>
      <c r="L64" s="385"/>
    </row>
    <row r="65" spans="2:12" ht="15" thickBot="1" x14ac:dyDescent="0.4">
      <c r="B65" s="384"/>
      <c r="C65" s="53" t="s">
        <v>195</v>
      </c>
      <c r="D65" s="54"/>
      <c r="E65" s="54"/>
      <c r="F65" s="55"/>
      <c r="G65" s="55"/>
      <c r="H65" s="55"/>
      <c r="I65" s="16"/>
      <c r="J65" s="35"/>
      <c r="K65" s="120"/>
      <c r="L65" s="385"/>
    </row>
    <row r="66" spans="2:12" x14ac:dyDescent="0.35">
      <c r="B66" s="384"/>
      <c r="C66" s="120"/>
      <c r="D66" s="125" t="s">
        <v>196</v>
      </c>
      <c r="E66" s="125"/>
      <c r="F66" s="125"/>
      <c r="G66" s="125"/>
      <c r="H66" s="126"/>
      <c r="I66" s="1315">
        <f>'6A'!K82</f>
        <v>0</v>
      </c>
      <c r="J66" s="1828"/>
      <c r="K66" s="1829"/>
      <c r="L66" s="385"/>
    </row>
    <row r="67" spans="2:12" x14ac:dyDescent="0.35">
      <c r="B67" s="384"/>
      <c r="C67" s="120"/>
      <c r="D67" s="40" t="s">
        <v>197</v>
      </c>
      <c r="E67" s="40"/>
      <c r="F67" s="40"/>
      <c r="G67" s="40"/>
      <c r="H67" s="127"/>
      <c r="I67" s="1488">
        <f>'6A'!K83</f>
        <v>0</v>
      </c>
      <c r="J67" s="1830"/>
      <c r="K67" s="1831"/>
      <c r="L67" s="385"/>
    </row>
    <row r="68" spans="2:12" x14ac:dyDescent="0.35">
      <c r="B68" s="384"/>
      <c r="C68" s="120"/>
      <c r="D68" s="40" t="s">
        <v>198</v>
      </c>
      <c r="E68" s="40"/>
      <c r="F68" s="40"/>
      <c r="G68" s="40"/>
      <c r="H68" s="127"/>
      <c r="I68" s="1488">
        <f>'6A'!K84</f>
        <v>0</v>
      </c>
      <c r="J68" s="1830"/>
      <c r="K68" s="1831"/>
      <c r="L68" s="385"/>
    </row>
    <row r="69" spans="2:12" x14ac:dyDescent="0.35">
      <c r="B69" s="384"/>
      <c r="C69" s="120"/>
      <c r="D69" s="40" t="s">
        <v>199</v>
      </c>
      <c r="E69" s="40"/>
      <c r="F69" s="40"/>
      <c r="G69" s="40"/>
      <c r="H69" s="127"/>
      <c r="I69" s="1488">
        <f>'6A'!K85</f>
        <v>0</v>
      </c>
      <c r="J69" s="1830"/>
      <c r="K69" s="1831"/>
      <c r="L69" s="385"/>
    </row>
    <row r="70" spans="2:12" x14ac:dyDescent="0.35">
      <c r="B70" s="384"/>
      <c r="C70" s="120"/>
      <c r="D70" s="40" t="s">
        <v>200</v>
      </c>
      <c r="E70" s="40"/>
      <c r="F70" s="40"/>
      <c r="G70" s="40"/>
      <c r="H70" s="127"/>
      <c r="I70" s="1488">
        <f>'6A'!K86</f>
        <v>0</v>
      </c>
      <c r="J70" s="1830"/>
      <c r="K70" s="1831"/>
      <c r="L70" s="385"/>
    </row>
    <row r="71" spans="2:12" x14ac:dyDescent="0.35">
      <c r="B71" s="384"/>
      <c r="C71" s="120"/>
      <c r="D71" s="40" t="s">
        <v>201</v>
      </c>
      <c r="E71" s="40"/>
      <c r="F71" s="40"/>
      <c r="G71" s="40"/>
      <c r="H71" s="127"/>
      <c r="I71" s="1488">
        <f>'6A'!K87</f>
        <v>0</v>
      </c>
      <c r="J71" s="1830"/>
      <c r="K71" s="1831"/>
      <c r="L71" s="385"/>
    </row>
    <row r="72" spans="2:12" x14ac:dyDescent="0.35">
      <c r="B72" s="384"/>
      <c r="C72" s="120"/>
      <c r="D72" s="40" t="s">
        <v>202</v>
      </c>
      <c r="E72" s="40"/>
      <c r="F72" s="40"/>
      <c r="G72" s="40"/>
      <c r="H72" s="127"/>
      <c r="I72" s="1488">
        <f>'6A'!K88</f>
        <v>0</v>
      </c>
      <c r="J72" s="1830"/>
      <c r="K72" s="1831"/>
      <c r="L72" s="385"/>
    </row>
    <row r="73" spans="2:12" ht="15" thickBot="1" x14ac:dyDescent="0.4">
      <c r="B73" s="384"/>
      <c r="C73" s="120"/>
      <c r="D73" s="40" t="s">
        <v>229</v>
      </c>
      <c r="E73" s="40"/>
      <c r="F73" s="40"/>
      <c r="G73" s="40"/>
      <c r="H73" s="127"/>
      <c r="I73" s="1489">
        <f>'6A'!K89</f>
        <v>0</v>
      </c>
      <c r="J73" s="1832"/>
      <c r="K73" s="1833"/>
      <c r="L73" s="385"/>
    </row>
    <row r="74" spans="2:12" ht="3.75" customHeight="1" x14ac:dyDescent="0.35">
      <c r="B74" s="384"/>
      <c r="C74" s="42"/>
      <c r="D74" s="43"/>
      <c r="E74" s="43"/>
      <c r="F74" s="39"/>
      <c r="G74" s="39"/>
      <c r="H74" s="39"/>
      <c r="I74" s="16"/>
      <c r="J74" s="35"/>
      <c r="K74" s="386"/>
      <c r="L74" s="385"/>
    </row>
    <row r="75" spans="2:12" ht="15" thickBot="1" x14ac:dyDescent="0.4">
      <c r="B75" s="384"/>
      <c r="C75" s="53" t="s">
        <v>203</v>
      </c>
      <c r="D75" s="54"/>
      <c r="E75" s="54"/>
      <c r="F75" s="55"/>
      <c r="G75" s="55"/>
      <c r="H75" s="55"/>
      <c r="I75" s="19"/>
      <c r="J75" s="136"/>
      <c r="K75" s="120"/>
      <c r="L75" s="385"/>
    </row>
    <row r="76" spans="2:12" x14ac:dyDescent="0.35">
      <c r="B76" s="384"/>
      <c r="C76" s="120"/>
      <c r="D76" s="125" t="s">
        <v>204</v>
      </c>
      <c r="E76" s="125"/>
      <c r="F76" s="125"/>
      <c r="G76" s="125"/>
      <c r="H76" s="126"/>
      <c r="I76" s="1315">
        <f>'6A'!K93</f>
        <v>0</v>
      </c>
      <c r="J76" s="1828"/>
      <c r="K76" s="1829"/>
      <c r="L76" s="385"/>
    </row>
    <row r="77" spans="2:12" x14ac:dyDescent="0.35">
      <c r="B77" s="384"/>
      <c r="C77" s="120"/>
      <c r="D77" s="40" t="s">
        <v>205</v>
      </c>
      <c r="E77" s="40"/>
      <c r="F77" s="40"/>
      <c r="G77" s="40"/>
      <c r="H77" s="127"/>
      <c r="I77" s="1488">
        <f>'6A'!K94</f>
        <v>0</v>
      </c>
      <c r="J77" s="1830"/>
      <c r="K77" s="1831"/>
      <c r="L77" s="385"/>
    </row>
    <row r="78" spans="2:12" ht="15" thickBot="1" x14ac:dyDescent="0.4">
      <c r="B78" s="384"/>
      <c r="C78" s="120"/>
      <c r="D78" s="40" t="s">
        <v>231</v>
      </c>
      <c r="E78" s="40"/>
      <c r="F78" s="40"/>
      <c r="G78" s="40"/>
      <c r="H78" s="127"/>
      <c r="I78" s="1489">
        <f>'6A'!K95</f>
        <v>0</v>
      </c>
      <c r="J78" s="1832"/>
      <c r="K78" s="1833"/>
      <c r="L78" s="385"/>
    </row>
    <row r="79" spans="2:12" ht="3.75" customHeight="1" x14ac:dyDescent="0.35">
      <c r="B79" s="384"/>
      <c r="C79" s="42"/>
      <c r="D79" s="43"/>
      <c r="E79" s="43"/>
      <c r="F79" s="39"/>
      <c r="G79" s="39"/>
      <c r="H79" s="39"/>
      <c r="I79" s="16"/>
      <c r="J79" s="35"/>
      <c r="K79" s="386"/>
      <c r="L79" s="385"/>
    </row>
    <row r="80" spans="2:12" ht="15" thickBot="1" x14ac:dyDescent="0.4">
      <c r="B80" s="384"/>
      <c r="C80" s="53" t="s">
        <v>206</v>
      </c>
      <c r="D80" s="54"/>
      <c r="E80" s="54"/>
      <c r="F80" s="55"/>
      <c r="G80" s="55"/>
      <c r="H80" s="55"/>
      <c r="I80" s="19"/>
      <c r="J80" s="136"/>
      <c r="K80" s="120"/>
      <c r="L80" s="385"/>
    </row>
    <row r="81" spans="2:12" x14ac:dyDescent="0.35">
      <c r="B81" s="384"/>
      <c r="C81" s="120"/>
      <c r="D81" s="125" t="s">
        <v>207</v>
      </c>
      <c r="E81" s="125"/>
      <c r="F81" s="125"/>
      <c r="G81" s="125"/>
      <c r="H81" s="126"/>
      <c r="I81" s="1315">
        <f>'6A'!K99</f>
        <v>0</v>
      </c>
      <c r="J81" s="1828"/>
      <c r="K81" s="1829"/>
      <c r="L81" s="385"/>
    </row>
    <row r="82" spans="2:12" x14ac:dyDescent="0.35">
      <c r="B82" s="384"/>
      <c r="C82" s="120"/>
      <c r="D82" s="40" t="s">
        <v>208</v>
      </c>
      <c r="E82" s="40"/>
      <c r="F82" s="40"/>
      <c r="G82" s="40"/>
      <c r="H82" s="127"/>
      <c r="I82" s="1488">
        <f>'6A'!K100</f>
        <v>0</v>
      </c>
      <c r="J82" s="1830"/>
      <c r="K82" s="1831"/>
      <c r="L82" s="385"/>
    </row>
    <row r="83" spans="2:12" x14ac:dyDescent="0.35">
      <c r="B83" s="384"/>
      <c r="C83" s="120"/>
      <c r="D83" s="40" t="s">
        <v>107</v>
      </c>
      <c r="E83" s="40"/>
      <c r="F83" s="40"/>
      <c r="G83" s="40"/>
      <c r="H83" s="127"/>
      <c r="I83" s="1488">
        <f>'6A'!K101</f>
        <v>0</v>
      </c>
      <c r="J83" s="1830"/>
      <c r="K83" s="1831"/>
      <c r="L83" s="385"/>
    </row>
    <row r="84" spans="2:12" x14ac:dyDescent="0.35">
      <c r="B84" s="384"/>
      <c r="C84" s="120"/>
      <c r="D84" s="40" t="s">
        <v>209</v>
      </c>
      <c r="E84" s="40"/>
      <c r="F84" s="40"/>
      <c r="G84" s="40"/>
      <c r="H84" s="127"/>
      <c r="I84" s="1488">
        <f>'6A'!K102</f>
        <v>0</v>
      </c>
      <c r="J84" s="1830"/>
      <c r="K84" s="1831"/>
      <c r="L84" s="385"/>
    </row>
    <row r="85" spans="2:12" x14ac:dyDescent="0.35">
      <c r="B85" s="384"/>
      <c r="C85" s="120"/>
      <c r="D85" s="40" t="s">
        <v>210</v>
      </c>
      <c r="E85" s="40"/>
      <c r="F85" s="40"/>
      <c r="G85" s="40"/>
      <c r="H85" s="127"/>
      <c r="I85" s="1488">
        <f>'6A'!K103</f>
        <v>0</v>
      </c>
      <c r="J85" s="1830"/>
      <c r="K85" s="1831"/>
      <c r="L85" s="385"/>
    </row>
    <row r="86" spans="2:12" x14ac:dyDescent="0.35">
      <c r="B86" s="384"/>
      <c r="C86" s="120"/>
      <c r="D86" s="40" t="s">
        <v>211</v>
      </c>
      <c r="E86" s="40"/>
      <c r="F86" s="40"/>
      <c r="G86" s="40"/>
      <c r="H86" s="127"/>
      <c r="I86" s="1488">
        <f>'6A'!K104</f>
        <v>0</v>
      </c>
      <c r="J86" s="1830"/>
      <c r="K86" s="1831"/>
      <c r="L86" s="385"/>
    </row>
    <row r="87" spans="2:12" x14ac:dyDescent="0.35">
      <c r="B87" s="384"/>
      <c r="C87" s="120"/>
      <c r="D87" s="40" t="s">
        <v>212</v>
      </c>
      <c r="E87" s="40"/>
      <c r="F87" s="40"/>
      <c r="G87" s="40"/>
      <c r="H87" s="127"/>
      <c r="I87" s="1488">
        <f>'6A'!K105</f>
        <v>0</v>
      </c>
      <c r="J87" s="1830"/>
      <c r="K87" s="1831"/>
      <c r="L87" s="385"/>
    </row>
    <row r="88" spans="2:12" x14ac:dyDescent="0.35">
      <c r="B88" s="384"/>
      <c r="C88" s="120"/>
      <c r="D88" s="40" t="s">
        <v>213</v>
      </c>
      <c r="E88" s="40"/>
      <c r="F88" s="40"/>
      <c r="G88" s="40"/>
      <c r="H88" s="127"/>
      <c r="I88" s="1488">
        <f>'6A'!K106</f>
        <v>0</v>
      </c>
      <c r="J88" s="1830"/>
      <c r="K88" s="1831"/>
      <c r="L88" s="385"/>
    </row>
    <row r="89" spans="2:12" x14ac:dyDescent="0.35">
      <c r="B89" s="384"/>
      <c r="C89" s="120"/>
      <c r="D89" s="40" t="s">
        <v>214</v>
      </c>
      <c r="E89" s="40"/>
      <c r="F89" s="40"/>
      <c r="G89" s="40"/>
      <c r="H89" s="127"/>
      <c r="I89" s="1488">
        <f>'6A'!K107</f>
        <v>0</v>
      </c>
      <c r="J89" s="1830"/>
      <c r="K89" s="1831"/>
      <c r="L89" s="385"/>
    </row>
    <row r="90" spans="2:12" x14ac:dyDescent="0.35">
      <c r="B90" s="384"/>
      <c r="C90" s="120"/>
      <c r="D90" s="44" t="s">
        <v>970</v>
      </c>
      <c r="E90" s="40"/>
      <c r="F90" s="40"/>
      <c r="G90" s="40"/>
      <c r="H90" s="127"/>
      <c r="I90" s="1488">
        <f>'6A'!K108</f>
        <v>0</v>
      </c>
      <c r="J90" s="1330"/>
      <c r="K90" s="1331"/>
      <c r="L90" s="385"/>
    </row>
    <row r="91" spans="2:12" x14ac:dyDescent="0.35">
      <c r="B91" s="384"/>
      <c r="C91" s="120"/>
      <c r="D91" s="40" t="s">
        <v>215</v>
      </c>
      <c r="E91" s="40"/>
      <c r="F91" s="40"/>
      <c r="G91" s="40"/>
      <c r="H91" s="127"/>
      <c r="I91" s="1488">
        <f>'6A'!K109</f>
        <v>0</v>
      </c>
      <c r="J91" s="1830"/>
      <c r="K91" s="1831"/>
      <c r="L91" s="385"/>
    </row>
    <row r="92" spans="2:12" ht="15" thickBot="1" x14ac:dyDescent="0.4">
      <c r="B92" s="384"/>
      <c r="C92" s="120"/>
      <c r="D92" s="40" t="s">
        <v>216</v>
      </c>
      <c r="E92" s="40"/>
      <c r="F92" s="40"/>
      <c r="G92" s="40"/>
      <c r="H92" s="127"/>
      <c r="I92" s="1489">
        <f>'6A'!K110</f>
        <v>0</v>
      </c>
      <c r="J92" s="1832"/>
      <c r="K92" s="1833"/>
      <c r="L92" s="385"/>
    </row>
    <row r="93" spans="2:12" ht="3.75" customHeight="1" x14ac:dyDescent="0.35">
      <c r="B93" s="384"/>
      <c r="C93" s="42"/>
      <c r="D93" s="43"/>
      <c r="E93" s="43"/>
      <c r="F93" s="39"/>
      <c r="G93" s="39"/>
      <c r="H93" s="39"/>
      <c r="I93" s="16"/>
      <c r="J93" s="35"/>
      <c r="K93" s="120"/>
      <c r="L93" s="385"/>
    </row>
    <row r="94" spans="2:12" ht="15" thickBot="1" x14ac:dyDescent="0.4">
      <c r="B94" s="384"/>
      <c r="C94" s="53" t="s">
        <v>217</v>
      </c>
      <c r="D94" s="54"/>
      <c r="E94" s="54"/>
      <c r="F94" s="55"/>
      <c r="G94" s="55"/>
      <c r="H94" s="55"/>
      <c r="I94" s="16"/>
      <c r="J94" s="35"/>
      <c r="K94" s="386"/>
      <c r="L94" s="385"/>
    </row>
    <row r="95" spans="2:12" x14ac:dyDescent="0.35">
      <c r="B95" s="384"/>
      <c r="C95" s="386"/>
      <c r="D95" s="125" t="s">
        <v>218</v>
      </c>
      <c r="E95" s="125"/>
      <c r="F95" s="125"/>
      <c r="G95" s="125"/>
      <c r="H95" s="126"/>
      <c r="I95" s="1315">
        <f>'6A'!K115</f>
        <v>0</v>
      </c>
      <c r="J95" s="1828"/>
      <c r="K95" s="1829"/>
      <c r="L95" s="385"/>
    </row>
    <row r="96" spans="2:12" x14ac:dyDescent="0.35">
      <c r="B96" s="384"/>
      <c r="C96" s="386"/>
      <c r="D96" s="40" t="s">
        <v>219</v>
      </c>
      <c r="E96" s="40"/>
      <c r="F96" s="40"/>
      <c r="G96" s="40"/>
      <c r="H96" s="127"/>
      <c r="I96" s="1488">
        <f>'6A'!K116</f>
        <v>0</v>
      </c>
      <c r="J96" s="1830"/>
      <c r="K96" s="1831"/>
      <c r="L96" s="385"/>
    </row>
    <row r="97" spans="2:12" x14ac:dyDescent="0.35">
      <c r="B97" s="384"/>
      <c r="C97" s="120"/>
      <c r="D97" s="40" t="s">
        <v>220</v>
      </c>
      <c r="E97" s="40"/>
      <c r="F97" s="40"/>
      <c r="G97" s="40"/>
      <c r="H97" s="127"/>
      <c r="I97" s="1488">
        <f>'6A'!K117</f>
        <v>0</v>
      </c>
      <c r="J97" s="1830"/>
      <c r="K97" s="1831"/>
      <c r="L97" s="385"/>
    </row>
    <row r="98" spans="2:12" x14ac:dyDescent="0.35">
      <c r="B98" s="384"/>
      <c r="C98" s="120"/>
      <c r="D98" s="40" t="s">
        <v>221</v>
      </c>
      <c r="E98" s="40"/>
      <c r="F98" s="40"/>
      <c r="G98" s="40"/>
      <c r="H98" s="127"/>
      <c r="I98" s="1488">
        <f>'6A'!K118</f>
        <v>0</v>
      </c>
      <c r="J98" s="1830"/>
      <c r="K98" s="1831"/>
      <c r="L98" s="385"/>
    </row>
    <row r="99" spans="2:12" x14ac:dyDescent="0.35">
      <c r="B99" s="384"/>
      <c r="C99" s="120"/>
      <c r="D99" s="40" t="s">
        <v>222</v>
      </c>
      <c r="E99" s="40"/>
      <c r="F99" s="40"/>
      <c r="G99" s="40"/>
      <c r="H99" s="127"/>
      <c r="I99" s="1488">
        <f>'6A'!K119</f>
        <v>0</v>
      </c>
      <c r="J99" s="1830"/>
      <c r="K99" s="1831"/>
      <c r="L99" s="385"/>
    </row>
    <row r="100" spans="2:12" x14ac:dyDescent="0.35">
      <c r="B100" s="384"/>
      <c r="C100" s="120"/>
      <c r="D100" s="40" t="s">
        <v>223</v>
      </c>
      <c r="E100" s="40"/>
      <c r="F100" s="40"/>
      <c r="G100" s="40"/>
      <c r="H100" s="127"/>
      <c r="I100" s="1488">
        <f>'6A'!K120</f>
        <v>0</v>
      </c>
      <c r="J100" s="1830"/>
      <c r="K100" s="1831"/>
      <c r="L100" s="385"/>
    </row>
    <row r="101" spans="2:12" ht="15" thickBot="1" x14ac:dyDescent="0.4">
      <c r="B101" s="384"/>
      <c r="C101" s="120"/>
      <c r="D101" s="40" t="s">
        <v>224</v>
      </c>
      <c r="E101" s="40"/>
      <c r="F101" s="40"/>
      <c r="G101" s="40"/>
      <c r="H101" s="127"/>
      <c r="I101" s="1489">
        <f>'6A'!K121</f>
        <v>0</v>
      </c>
      <c r="J101" s="1832"/>
      <c r="K101" s="1833"/>
      <c r="L101" s="385"/>
    </row>
    <row r="102" spans="2:12" ht="15" thickBot="1" x14ac:dyDescent="0.4">
      <c r="B102" s="387"/>
      <c r="C102" s="33"/>
      <c r="D102" s="390"/>
      <c r="E102" s="390"/>
      <c r="F102" s="33"/>
      <c r="G102" s="33"/>
      <c r="H102" s="33"/>
      <c r="I102" s="34"/>
      <c r="J102" s="34"/>
      <c r="K102" s="388"/>
      <c r="L102" s="389"/>
    </row>
    <row r="103" spans="2:12" x14ac:dyDescent="0.35">
      <c r="I103" s="380"/>
    </row>
  </sheetData>
  <sheetProtection algorithmName="SHA-512" hashValue="YjukjpW3j4QoJ6W+yacXCevd0V5OdVs9u7MAV00x/uafO6YyX3oGYDxXnXCZmgNru8Yq50xQXoChcYk4nFK+yw==" saltValue="Kn44AOuUWSfyZcXdL6sULA==" spinCount="100000" sheet="1" formatCells="0" formatColumns="0" formatRows="0"/>
  <mergeCells count="75">
    <mergeCell ref="J100:K100"/>
    <mergeCell ref="J101:K101"/>
    <mergeCell ref="C7:K7"/>
    <mergeCell ref="J95:K95"/>
    <mergeCell ref="J96:K96"/>
    <mergeCell ref="J97:K97"/>
    <mergeCell ref="J98:K98"/>
    <mergeCell ref="J99:K99"/>
    <mergeCell ref="J87:K87"/>
    <mergeCell ref="J88:K88"/>
    <mergeCell ref="J89:K89"/>
    <mergeCell ref="J91:K91"/>
    <mergeCell ref="J92:K92"/>
    <mergeCell ref="J82:K82"/>
    <mergeCell ref="J83:K83"/>
    <mergeCell ref="J84:K84"/>
    <mergeCell ref="J71:K71"/>
    <mergeCell ref="J72:K72"/>
    <mergeCell ref="J85:K85"/>
    <mergeCell ref="J86:K86"/>
    <mergeCell ref="J73:K73"/>
    <mergeCell ref="J76:K76"/>
    <mergeCell ref="J77:K77"/>
    <mergeCell ref="J78:K78"/>
    <mergeCell ref="J81:K81"/>
    <mergeCell ref="J66:K66"/>
    <mergeCell ref="J67:K67"/>
    <mergeCell ref="J68:K68"/>
    <mergeCell ref="J69:K69"/>
    <mergeCell ref="J70:K70"/>
    <mergeCell ref="J59:K59"/>
    <mergeCell ref="J60:K60"/>
    <mergeCell ref="J61:K61"/>
    <mergeCell ref="J62:K62"/>
    <mergeCell ref="J63:K63"/>
    <mergeCell ref="J50:K50"/>
    <mergeCell ref="J51:K51"/>
    <mergeCell ref="J52:K52"/>
    <mergeCell ref="J55:K55"/>
    <mergeCell ref="J56:K56"/>
    <mergeCell ref="J45:K45"/>
    <mergeCell ref="J46:K46"/>
    <mergeCell ref="J47:K47"/>
    <mergeCell ref="J48:K48"/>
    <mergeCell ref="J49:K49"/>
    <mergeCell ref="J40:K40"/>
    <mergeCell ref="J41:K41"/>
    <mergeCell ref="J42:K42"/>
    <mergeCell ref="J43:K43"/>
    <mergeCell ref="J44:K44"/>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6:K16"/>
    <mergeCell ref="J17:K17"/>
    <mergeCell ref="J18:K18"/>
    <mergeCell ref="J19:K19"/>
    <mergeCell ref="J22:K22"/>
    <mergeCell ref="C9:K9"/>
    <mergeCell ref="I11:K11"/>
    <mergeCell ref="J12:K12"/>
    <mergeCell ref="J14:K14"/>
    <mergeCell ref="J15:K15"/>
  </mergeCells>
  <pageMargins left="0.25" right="0.25" top="0.75" bottom="0.75" header="0.3" footer="0.3"/>
  <pageSetup scale="86" fitToHeight="2" orientation="portrait" r:id="rId1"/>
  <headerFooter>
    <oddFooter>&amp;LForm 6B
Development Budget Details&amp;CCFA Forms</oddFooter>
  </headerFooter>
  <rowBreaks count="1" manualBreakCount="1">
    <brk id="57" min="1"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B9:L121"/>
  <sheetViews>
    <sheetView showGridLines="0"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5.7265625" style="324" customWidth="1"/>
    <col min="5" max="5" width="8.54296875" style="324" customWidth="1"/>
    <col min="6" max="6" width="12.81640625" style="324" customWidth="1"/>
    <col min="7" max="7" width="13.54296875" style="324" customWidth="1"/>
    <col min="8" max="8" width="0.7265625" style="324" customWidth="1"/>
    <col min="9" max="9" width="20" style="324" customWidth="1"/>
    <col min="10" max="10" width="12.81640625" style="324" customWidth="1"/>
    <col min="11" max="11" width="19.1796875" style="324" customWidth="1"/>
    <col min="12" max="12" width="1.7265625" style="324" customWidth="1"/>
    <col min="13" max="16384" width="9.1796875" style="324"/>
  </cols>
  <sheetData>
    <row r="9" spans="2:12" ht="15" thickBot="1" x14ac:dyDescent="0.4"/>
    <row r="10" spans="2:12" x14ac:dyDescent="0.35">
      <c r="B10" s="347"/>
      <c r="C10" s="348"/>
      <c r="D10" s="348"/>
      <c r="E10" s="348"/>
      <c r="F10" s="348"/>
      <c r="G10" s="348"/>
      <c r="H10" s="348"/>
      <c r="I10" s="348"/>
      <c r="J10" s="348"/>
      <c r="K10" s="348"/>
      <c r="L10" s="349"/>
    </row>
    <row r="11" spans="2:12" ht="18.5" x14ac:dyDescent="0.45">
      <c r="B11" s="119"/>
      <c r="C11" s="1796" t="s">
        <v>232</v>
      </c>
      <c r="D11" s="1796"/>
      <c r="E11" s="1796"/>
      <c r="F11" s="1796"/>
      <c r="G11" s="1796"/>
      <c r="H11" s="1796"/>
      <c r="I11" s="1796"/>
      <c r="J11" s="1796"/>
      <c r="K11" s="1796"/>
      <c r="L11" s="121"/>
    </row>
    <row r="12" spans="2:12" x14ac:dyDescent="0.35">
      <c r="B12" s="119"/>
      <c r="C12" s="120"/>
      <c r="D12" s="120"/>
      <c r="E12" s="120"/>
      <c r="F12" s="120"/>
      <c r="G12" s="120"/>
      <c r="H12" s="120"/>
      <c r="I12" s="120"/>
      <c r="J12" s="120"/>
      <c r="K12" s="120"/>
      <c r="L12" s="121"/>
    </row>
    <row r="13" spans="2:12" ht="15" thickBot="1" x14ac:dyDescent="0.4">
      <c r="B13" s="119"/>
      <c r="C13" s="1795" t="str">
        <f>IF('1'!G5="","Enter Project Name on Form 1",(CONCATENATE("Project Name: ",'1'!G5)))</f>
        <v>Enter Project Name on Form 1</v>
      </c>
      <c r="D13" s="1795"/>
      <c r="E13" s="1795"/>
      <c r="F13" s="1795"/>
      <c r="G13" s="1795"/>
      <c r="H13" s="1795"/>
      <c r="I13" s="1795"/>
      <c r="J13" s="1795"/>
      <c r="K13" s="1795"/>
      <c r="L13" s="121"/>
    </row>
    <row r="14" spans="2:12" ht="15" thickBot="1" x14ac:dyDescent="0.4">
      <c r="B14" s="119"/>
      <c r="C14" s="120"/>
      <c r="D14" s="56"/>
      <c r="E14" s="56"/>
      <c r="F14" s="56"/>
      <c r="G14" s="56"/>
      <c r="H14" s="56"/>
      <c r="I14" s="56"/>
      <c r="J14" s="56"/>
      <c r="K14" s="120"/>
      <c r="L14" s="121"/>
    </row>
    <row r="15" spans="2:12" x14ac:dyDescent="0.35">
      <c r="B15" s="119"/>
      <c r="C15" s="40"/>
      <c r="D15" s="40"/>
      <c r="E15" s="40"/>
      <c r="F15" s="40"/>
      <c r="G15" s="40"/>
      <c r="H15" s="40"/>
      <c r="I15" s="1835" t="s">
        <v>148</v>
      </c>
      <c r="J15" s="1836"/>
      <c r="K15" s="1837"/>
      <c r="L15" s="121"/>
    </row>
    <row r="16" spans="2:12" x14ac:dyDescent="0.35">
      <c r="B16" s="119"/>
      <c r="C16" s="40"/>
      <c r="D16" s="40"/>
      <c r="E16" s="40"/>
      <c r="F16" s="40"/>
      <c r="G16" s="40"/>
      <c r="H16" s="40"/>
      <c r="I16" s="1843" t="s">
        <v>233</v>
      </c>
      <c r="J16" s="1838" t="s">
        <v>234</v>
      </c>
      <c r="K16" s="1839"/>
      <c r="L16" s="121"/>
    </row>
    <row r="17" spans="2:12" x14ac:dyDescent="0.35">
      <c r="B17" s="119"/>
      <c r="C17" s="61"/>
      <c r="D17" s="40"/>
      <c r="E17" s="40"/>
      <c r="F17" s="62"/>
      <c r="G17" s="62"/>
      <c r="H17" s="62"/>
      <c r="I17" s="1843"/>
      <c r="J17" s="1840" t="s">
        <v>22</v>
      </c>
      <c r="K17" s="1845" t="s">
        <v>478</v>
      </c>
      <c r="L17" s="121"/>
    </row>
    <row r="18" spans="2:12" x14ac:dyDescent="0.35">
      <c r="B18" s="119"/>
      <c r="C18" s="40"/>
      <c r="D18" s="63"/>
      <c r="E18" s="63"/>
      <c r="F18" s="62"/>
      <c r="G18" s="62"/>
      <c r="H18" s="62"/>
      <c r="I18" s="1843"/>
      <c r="J18" s="1841"/>
      <c r="K18" s="1846"/>
      <c r="L18" s="121"/>
    </row>
    <row r="19" spans="2:12" ht="15" thickBot="1" x14ac:dyDescent="0.4">
      <c r="B19" s="119"/>
      <c r="C19" s="40"/>
      <c r="D19" s="63"/>
      <c r="E19" s="63"/>
      <c r="F19" s="62"/>
      <c r="G19" s="62"/>
      <c r="H19" s="62"/>
      <c r="I19" s="1844"/>
      <c r="J19" s="1842"/>
      <c r="K19" s="1847"/>
      <c r="L19" s="121"/>
    </row>
    <row r="20" spans="2:12" ht="15" thickBot="1" x14ac:dyDescent="0.4">
      <c r="B20" s="119"/>
      <c r="C20" s="53" t="s">
        <v>150</v>
      </c>
      <c r="D20" s="54"/>
      <c r="E20" s="54"/>
      <c r="F20" s="55"/>
      <c r="G20" s="55"/>
      <c r="H20" s="55"/>
      <c r="I20" s="72"/>
      <c r="J20" s="57"/>
      <c r="K20" s="120"/>
      <c r="L20" s="121"/>
    </row>
    <row r="21" spans="2:12" x14ac:dyDescent="0.35">
      <c r="B21" s="119"/>
      <c r="C21" s="120"/>
      <c r="D21" s="78" t="s">
        <v>151</v>
      </c>
      <c r="E21" s="39"/>
      <c r="F21" s="40"/>
      <c r="G21" s="40"/>
      <c r="H21" s="40"/>
      <c r="I21" s="696">
        <f>'6A'!K25</f>
        <v>0</v>
      </c>
      <c r="J21" s="88"/>
      <c r="K21" s="89"/>
      <c r="L21" s="121"/>
    </row>
    <row r="22" spans="2:12" x14ac:dyDescent="0.35">
      <c r="B22" s="119"/>
      <c r="C22" s="120"/>
      <c r="D22" s="78" t="s">
        <v>152</v>
      </c>
      <c r="E22" s="39"/>
      <c r="F22" s="40"/>
      <c r="G22" s="40"/>
      <c r="H22" s="40"/>
      <c r="I22" s="694">
        <f>'6A'!K26</f>
        <v>0</v>
      </c>
      <c r="J22" s="678"/>
      <c r="K22" s="90"/>
      <c r="L22" s="121"/>
    </row>
    <row r="23" spans="2:12" x14ac:dyDescent="0.35">
      <c r="B23" s="119"/>
      <c r="C23" s="120"/>
      <c r="D23" s="77" t="s">
        <v>153</v>
      </c>
      <c r="E23" s="39"/>
      <c r="F23" s="41"/>
      <c r="G23" s="41"/>
      <c r="H23" s="41"/>
      <c r="I23" s="679">
        <f>'6A'!K27</f>
        <v>0</v>
      </c>
      <c r="J23" s="680"/>
      <c r="K23" s="90"/>
      <c r="L23" s="121"/>
    </row>
    <row r="24" spans="2:12" x14ac:dyDescent="0.35">
      <c r="B24" s="119"/>
      <c r="C24" s="120"/>
      <c r="D24" s="77" t="s">
        <v>154</v>
      </c>
      <c r="E24" s="39"/>
      <c r="F24" s="41"/>
      <c r="G24" s="41"/>
      <c r="H24" s="41"/>
      <c r="I24" s="679">
        <f>'6A'!K28</f>
        <v>0</v>
      </c>
      <c r="J24" s="680"/>
      <c r="K24" s="90"/>
      <c r="L24" s="121"/>
    </row>
    <row r="25" spans="2:12" x14ac:dyDescent="0.35">
      <c r="B25" s="119"/>
      <c r="C25" s="120"/>
      <c r="D25" s="71" t="s">
        <v>155</v>
      </c>
      <c r="E25" s="39"/>
      <c r="F25" s="41"/>
      <c r="G25" s="41"/>
      <c r="H25" s="41"/>
      <c r="I25" s="679">
        <f>'6A'!K29</f>
        <v>0</v>
      </c>
      <c r="J25" s="680"/>
      <c r="K25" s="90"/>
      <c r="L25" s="121"/>
    </row>
    <row r="26" spans="2:12" x14ac:dyDescent="0.35">
      <c r="B26" s="119"/>
      <c r="C26" s="120"/>
      <c r="D26" s="44" t="s">
        <v>403</v>
      </c>
      <c r="E26" s="1848">
        <f>(IF(AND(I26&lt;&gt;0,'6A'!E30=""),"Enter Item on Form 6A",'6A'!E30))</f>
        <v>0</v>
      </c>
      <c r="F26" s="1849"/>
      <c r="G26" s="1850"/>
      <c r="H26" s="391"/>
      <c r="I26" s="681">
        <f>'6A'!K30</f>
        <v>0</v>
      </c>
      <c r="J26" s="682"/>
      <c r="K26" s="101"/>
      <c r="L26" s="121"/>
    </row>
    <row r="27" spans="2:12" ht="15" thickBot="1" x14ac:dyDescent="0.4">
      <c r="B27" s="119"/>
      <c r="C27" s="40"/>
      <c r="D27" s="39"/>
      <c r="E27" s="39"/>
      <c r="F27" s="120"/>
      <c r="G27" s="43" t="s">
        <v>156</v>
      </c>
      <c r="H27" s="76"/>
      <c r="I27" s="100">
        <f>SUM(I21:I26)</f>
        <v>0</v>
      </c>
      <c r="J27" s="80">
        <f>SUM(J22:J26)</f>
        <v>0</v>
      </c>
      <c r="K27" s="82">
        <v>0</v>
      </c>
      <c r="L27" s="121"/>
    </row>
    <row r="28" spans="2:12" ht="3.75" customHeight="1" x14ac:dyDescent="0.35">
      <c r="B28" s="119"/>
      <c r="C28" s="42"/>
      <c r="D28" s="43"/>
      <c r="E28" s="43"/>
      <c r="F28" s="39"/>
      <c r="G28" s="39"/>
      <c r="H28" s="39"/>
      <c r="I28" s="64"/>
      <c r="J28" s="64"/>
      <c r="K28" s="64"/>
      <c r="L28" s="121"/>
    </row>
    <row r="29" spans="2:12" ht="15" thickBot="1" x14ac:dyDescent="0.4">
      <c r="B29" s="119"/>
      <c r="C29" s="67" t="s">
        <v>157</v>
      </c>
      <c r="D29" s="68"/>
      <c r="E29" s="68"/>
      <c r="F29" s="69"/>
      <c r="G29" s="69"/>
      <c r="H29" s="69"/>
      <c r="I29" s="65"/>
      <c r="J29" s="64"/>
      <c r="K29" s="64"/>
      <c r="L29" s="121"/>
    </row>
    <row r="30" spans="2:12" x14ac:dyDescent="0.35">
      <c r="B30" s="119"/>
      <c r="C30" s="120"/>
      <c r="D30" s="77" t="s">
        <v>158</v>
      </c>
      <c r="E30" s="39"/>
      <c r="F30" s="41"/>
      <c r="G30" s="41"/>
      <c r="H30" s="41"/>
      <c r="I30" s="683">
        <f>'6A'!K34</f>
        <v>0</v>
      </c>
      <c r="J30" s="684"/>
      <c r="K30" s="685"/>
      <c r="L30" s="121"/>
    </row>
    <row r="31" spans="2:12" x14ac:dyDescent="0.35">
      <c r="B31" s="119"/>
      <c r="C31" s="120"/>
      <c r="D31" s="77" t="s">
        <v>159</v>
      </c>
      <c r="E31" s="39"/>
      <c r="F31" s="44"/>
      <c r="G31" s="44"/>
      <c r="H31" s="44"/>
      <c r="I31" s="679">
        <f>'6A'!K35</f>
        <v>0</v>
      </c>
      <c r="J31" s="680"/>
      <c r="K31" s="686"/>
      <c r="L31" s="121"/>
    </row>
    <row r="32" spans="2:12" x14ac:dyDescent="0.35">
      <c r="B32" s="119"/>
      <c r="C32" s="120"/>
      <c r="D32" s="77" t="s">
        <v>160</v>
      </c>
      <c r="E32" s="39"/>
      <c r="F32" s="44"/>
      <c r="G32" s="44"/>
      <c r="H32" s="44"/>
      <c r="I32" s="679">
        <f>'6A'!K36</f>
        <v>0</v>
      </c>
      <c r="J32" s="680"/>
      <c r="K32" s="686"/>
      <c r="L32" s="121"/>
    </row>
    <row r="33" spans="2:12" x14ac:dyDescent="0.35">
      <c r="B33" s="119"/>
      <c r="C33" s="120"/>
      <c r="D33" s="77" t="s">
        <v>161</v>
      </c>
      <c r="E33" s="39"/>
      <c r="F33" s="44"/>
      <c r="G33" s="44"/>
      <c r="H33" s="44"/>
      <c r="I33" s="679">
        <f>'6A'!K37</f>
        <v>0</v>
      </c>
      <c r="J33" s="680"/>
      <c r="K33" s="686"/>
      <c r="L33" s="121"/>
    </row>
    <row r="34" spans="2:12" x14ac:dyDescent="0.35">
      <c r="B34" s="119"/>
      <c r="C34" s="120"/>
      <c r="D34" s="77" t="s">
        <v>162</v>
      </c>
      <c r="E34" s="39"/>
      <c r="F34" s="44"/>
      <c r="G34" s="44"/>
      <c r="H34" s="44"/>
      <c r="I34" s="679">
        <f>'6A'!K38</f>
        <v>0</v>
      </c>
      <c r="J34" s="680"/>
      <c r="K34" s="686"/>
      <c r="L34" s="121"/>
    </row>
    <row r="35" spans="2:12" x14ac:dyDescent="0.35">
      <c r="B35" s="119"/>
      <c r="C35" s="120"/>
      <c r="D35" s="77" t="s">
        <v>163</v>
      </c>
      <c r="E35" s="39"/>
      <c r="F35" s="44"/>
      <c r="G35" s="44"/>
      <c r="H35" s="44"/>
      <c r="I35" s="679">
        <f>'6A'!K39</f>
        <v>0</v>
      </c>
      <c r="J35" s="680"/>
      <c r="K35" s="686"/>
      <c r="L35" s="121"/>
    </row>
    <row r="36" spans="2:12" x14ac:dyDescent="0.35">
      <c r="B36" s="119"/>
      <c r="C36" s="120"/>
      <c r="D36" s="77" t="s">
        <v>164</v>
      </c>
      <c r="E36" s="39"/>
      <c r="F36" s="44"/>
      <c r="G36" s="44"/>
      <c r="H36" s="44"/>
      <c r="I36" s="679">
        <f>'6A'!K40</f>
        <v>0</v>
      </c>
      <c r="J36" s="680"/>
      <c r="K36" s="686"/>
      <c r="L36" s="121"/>
    </row>
    <row r="37" spans="2:12" x14ac:dyDescent="0.35">
      <c r="B37" s="119"/>
      <c r="C37" s="120"/>
      <c r="D37" s="77" t="s">
        <v>165</v>
      </c>
      <c r="E37" s="39"/>
      <c r="F37" s="44"/>
      <c r="G37" s="44"/>
      <c r="H37" s="44"/>
      <c r="I37" s="694">
        <f>'6A'!K41</f>
        <v>0</v>
      </c>
      <c r="J37" s="680"/>
      <c r="K37" s="686"/>
      <c r="L37" s="121"/>
    </row>
    <row r="38" spans="2:12" x14ac:dyDescent="0.35">
      <c r="B38" s="119"/>
      <c r="C38" s="120"/>
      <c r="D38" s="77" t="s">
        <v>166</v>
      </c>
      <c r="E38" s="39"/>
      <c r="F38" s="44"/>
      <c r="G38" s="44"/>
      <c r="H38" s="44"/>
      <c r="I38" s="694">
        <f>'6A'!K42</f>
        <v>0</v>
      </c>
      <c r="J38" s="687"/>
      <c r="K38" s="688"/>
      <c r="L38" s="121"/>
    </row>
    <row r="39" spans="2:12" x14ac:dyDescent="0.35">
      <c r="B39" s="119"/>
      <c r="C39" s="120"/>
      <c r="D39" s="77" t="s">
        <v>167</v>
      </c>
      <c r="E39" s="39"/>
      <c r="F39" s="45"/>
      <c r="G39" s="45"/>
      <c r="H39" s="45"/>
      <c r="I39" s="694">
        <f>'6A'!K43</f>
        <v>0</v>
      </c>
      <c r="J39" s="115"/>
      <c r="K39" s="91"/>
      <c r="L39" s="121"/>
    </row>
    <row r="40" spans="2:12" x14ac:dyDescent="0.35">
      <c r="B40" s="119"/>
      <c r="C40" s="120"/>
      <c r="D40" s="77" t="s">
        <v>236</v>
      </c>
      <c r="E40" s="39"/>
      <c r="F40" s="45"/>
      <c r="G40" s="45"/>
      <c r="H40" s="45"/>
      <c r="I40" s="694">
        <f>'6A'!K44</f>
        <v>0</v>
      </c>
      <c r="J40" s="678"/>
      <c r="K40" s="689"/>
      <c r="L40" s="121"/>
    </row>
    <row r="41" spans="2:12" x14ac:dyDescent="0.35">
      <c r="B41" s="119"/>
      <c r="C41" s="120"/>
      <c r="D41" s="77" t="s">
        <v>237</v>
      </c>
      <c r="E41" s="39"/>
      <c r="F41" s="45"/>
      <c r="G41" s="45"/>
      <c r="H41" s="45"/>
      <c r="I41" s="694">
        <f>'6A'!K45</f>
        <v>0</v>
      </c>
      <c r="J41" s="680"/>
      <c r="K41" s="686"/>
      <c r="L41" s="121"/>
    </row>
    <row r="42" spans="2:12" x14ac:dyDescent="0.35">
      <c r="B42" s="119"/>
      <c r="C42" s="120"/>
      <c r="D42" s="77" t="s">
        <v>170</v>
      </c>
      <c r="E42" s="45"/>
      <c r="F42" s="46"/>
      <c r="G42" s="46"/>
      <c r="H42" s="46"/>
      <c r="I42" s="694">
        <f>'6A'!K46</f>
        <v>0</v>
      </c>
      <c r="J42" s="680"/>
      <c r="K42" s="686"/>
      <c r="L42" s="121"/>
    </row>
    <row r="43" spans="2:12" x14ac:dyDescent="0.35">
      <c r="B43" s="119"/>
      <c r="C43" s="120"/>
      <c r="D43" s="77" t="s">
        <v>171</v>
      </c>
      <c r="E43" s="39"/>
      <c r="F43" s="44"/>
      <c r="G43" s="44"/>
      <c r="H43" s="44"/>
      <c r="I43" s="679">
        <f>'6A'!K47</f>
        <v>0</v>
      </c>
      <c r="J43" s="680"/>
      <c r="K43" s="686"/>
      <c r="L43" s="121"/>
    </row>
    <row r="44" spans="2:12" x14ac:dyDescent="0.35">
      <c r="B44" s="119"/>
      <c r="C44" s="120"/>
      <c r="D44" s="77" t="s">
        <v>172</v>
      </c>
      <c r="E44" s="39"/>
      <c r="F44" s="45"/>
      <c r="G44" s="45"/>
      <c r="H44" s="45"/>
      <c r="I44" s="679">
        <f>'6A'!K48</f>
        <v>0</v>
      </c>
      <c r="J44" s="680"/>
      <c r="K44" s="686"/>
      <c r="L44" s="121"/>
    </row>
    <row r="45" spans="2:12" x14ac:dyDescent="0.35">
      <c r="B45" s="119"/>
      <c r="C45" s="120"/>
      <c r="D45" s="44" t="s">
        <v>403</v>
      </c>
      <c r="E45" s="1848"/>
      <c r="F45" s="1849"/>
      <c r="G45" s="1850"/>
      <c r="H45" s="391"/>
      <c r="I45" s="681">
        <f>'6A'!K49</f>
        <v>0</v>
      </c>
      <c r="J45" s="690"/>
      <c r="K45" s="691"/>
      <c r="L45" s="121"/>
    </row>
    <row r="46" spans="2:12" ht="15" thickBot="1" x14ac:dyDescent="0.4">
      <c r="B46" s="119"/>
      <c r="C46" s="40"/>
      <c r="D46" s="39"/>
      <c r="E46" s="39"/>
      <c r="F46" s="120"/>
      <c r="G46" s="43" t="s">
        <v>156</v>
      </c>
      <c r="H46" s="76"/>
      <c r="I46" s="100">
        <f>SUM(I30:I45)</f>
        <v>0</v>
      </c>
      <c r="J46" s="80">
        <f>(SUM(J30:J38))+(SUM(J40:J45))</f>
        <v>0</v>
      </c>
      <c r="K46" s="84">
        <f>(SUM(K30:K38))+(SUM(K40:K45))</f>
        <v>0</v>
      </c>
      <c r="L46" s="121"/>
    </row>
    <row r="47" spans="2:12" ht="3.75" customHeight="1" x14ac:dyDescent="0.35">
      <c r="B47" s="119"/>
      <c r="C47" s="42"/>
      <c r="D47" s="43"/>
      <c r="E47" s="43"/>
      <c r="F47" s="39"/>
      <c r="G47" s="39"/>
      <c r="H47" s="39"/>
      <c r="I47" s="64"/>
      <c r="J47" s="64"/>
      <c r="K47" s="64"/>
      <c r="L47" s="121"/>
    </row>
    <row r="48" spans="2:12" ht="15" thickBot="1" x14ac:dyDescent="0.4">
      <c r="B48" s="119"/>
      <c r="C48" s="70" t="s">
        <v>173</v>
      </c>
      <c r="D48" s="70"/>
      <c r="E48" s="70"/>
      <c r="F48" s="70"/>
      <c r="G48" s="70"/>
      <c r="H48" s="70"/>
      <c r="I48" s="64"/>
      <c r="J48" s="66"/>
      <c r="K48" s="66"/>
      <c r="L48" s="121"/>
    </row>
    <row r="49" spans="2:12" x14ac:dyDescent="0.35">
      <c r="B49" s="119"/>
      <c r="C49" s="120"/>
      <c r="D49" s="77" t="s">
        <v>174</v>
      </c>
      <c r="E49" s="39"/>
      <c r="F49" s="41"/>
      <c r="G49" s="41"/>
      <c r="H49" s="41"/>
      <c r="I49" s="696">
        <f>'6A'!K53</f>
        <v>0</v>
      </c>
      <c r="J49" s="92"/>
      <c r="K49" s="93"/>
      <c r="L49" s="121"/>
    </row>
    <row r="50" spans="2:12" x14ac:dyDescent="0.35">
      <c r="B50" s="119"/>
      <c r="C50" s="120"/>
      <c r="D50" s="77" t="s">
        <v>175</v>
      </c>
      <c r="E50" s="39"/>
      <c r="F50" s="41"/>
      <c r="G50" s="41"/>
      <c r="H50" s="41"/>
      <c r="I50" s="694">
        <f>'6A'!K54</f>
        <v>0</v>
      </c>
      <c r="J50" s="678"/>
      <c r="K50" s="689"/>
      <c r="L50" s="121"/>
    </row>
    <row r="51" spans="2:12" x14ac:dyDescent="0.35">
      <c r="B51" s="119"/>
      <c r="C51" s="120"/>
      <c r="D51" s="77" t="s">
        <v>176</v>
      </c>
      <c r="E51" s="39"/>
      <c r="F51" s="41"/>
      <c r="G51" s="41"/>
      <c r="H51" s="41"/>
      <c r="I51" s="679">
        <f>'6A'!K55</f>
        <v>0</v>
      </c>
      <c r="J51" s="680"/>
      <c r="K51" s="686"/>
      <c r="L51" s="121"/>
    </row>
    <row r="52" spans="2:12" x14ac:dyDescent="0.35">
      <c r="B52" s="119"/>
      <c r="C52" s="120"/>
      <c r="D52" s="77" t="s">
        <v>177</v>
      </c>
      <c r="E52" s="39"/>
      <c r="F52" s="41"/>
      <c r="G52" s="41"/>
      <c r="H52" s="41"/>
      <c r="I52" s="679">
        <f>'6A'!K56</f>
        <v>0</v>
      </c>
      <c r="J52" s="680"/>
      <c r="K52" s="686"/>
      <c r="L52" s="121"/>
    </row>
    <row r="53" spans="2:12" x14ac:dyDescent="0.35">
      <c r="B53" s="119"/>
      <c r="C53" s="120"/>
      <c r="D53" s="71" t="s">
        <v>178</v>
      </c>
      <c r="E53" s="47"/>
      <c r="F53" s="41"/>
      <c r="G53" s="41"/>
      <c r="H53" s="41"/>
      <c r="I53" s="679">
        <f>'6A'!K57</f>
        <v>0</v>
      </c>
      <c r="J53" s="680"/>
      <c r="K53" s="686"/>
      <c r="L53" s="121"/>
    </row>
    <row r="54" spans="2:12" x14ac:dyDescent="0.35">
      <c r="B54" s="119"/>
      <c r="C54" s="120"/>
      <c r="D54" s="77" t="s">
        <v>179</v>
      </c>
      <c r="E54" s="48"/>
      <c r="F54" s="41"/>
      <c r="G54" s="41"/>
      <c r="H54" s="41"/>
      <c r="I54" s="679">
        <f>'6A'!K58</f>
        <v>0</v>
      </c>
      <c r="J54" s="680"/>
      <c r="K54" s="686"/>
      <c r="L54" s="121"/>
    </row>
    <row r="55" spans="2:12" x14ac:dyDescent="0.35">
      <c r="B55" s="119"/>
      <c r="C55" s="120"/>
      <c r="D55" s="77" t="s">
        <v>180</v>
      </c>
      <c r="E55" s="49"/>
      <c r="F55" s="41"/>
      <c r="G55" s="41"/>
      <c r="H55" s="41"/>
      <c r="I55" s="679">
        <f>'6A'!K59</f>
        <v>0</v>
      </c>
      <c r="J55" s="680"/>
      <c r="K55" s="686"/>
      <c r="L55" s="121"/>
    </row>
    <row r="56" spans="2:12" x14ac:dyDescent="0.35">
      <c r="B56" s="119"/>
      <c r="C56" s="120"/>
      <c r="D56" s="77" t="s">
        <v>181</v>
      </c>
      <c r="E56" s="39"/>
      <c r="F56" s="44"/>
      <c r="G56" s="44"/>
      <c r="H56" s="44"/>
      <c r="I56" s="679">
        <f>'6A'!K60</f>
        <v>0</v>
      </c>
      <c r="J56" s="680"/>
      <c r="K56" s="686"/>
      <c r="L56" s="121"/>
    </row>
    <row r="57" spans="2:12" x14ac:dyDescent="0.35">
      <c r="B57" s="119"/>
      <c r="C57" s="120"/>
      <c r="D57" s="71" t="s">
        <v>182</v>
      </c>
      <c r="E57" s="39"/>
      <c r="F57" s="41"/>
      <c r="G57" s="41"/>
      <c r="H57" s="41"/>
      <c r="I57" s="679">
        <f>'6A'!K61</f>
        <v>0</v>
      </c>
      <c r="J57" s="680"/>
      <c r="K57" s="686"/>
      <c r="L57" s="121"/>
    </row>
    <row r="58" spans="2:12" x14ac:dyDescent="0.35">
      <c r="B58" s="119"/>
      <c r="C58" s="120"/>
      <c r="D58" s="71" t="s">
        <v>238</v>
      </c>
      <c r="E58" s="39"/>
      <c r="F58" s="41"/>
      <c r="G58" s="41"/>
      <c r="H58" s="41"/>
      <c r="I58" s="679">
        <f>'6A'!K62</f>
        <v>0</v>
      </c>
      <c r="J58" s="680"/>
      <c r="K58" s="686"/>
      <c r="L58" s="121"/>
    </row>
    <row r="59" spans="2:12" x14ac:dyDescent="0.35">
      <c r="B59" s="119"/>
      <c r="C59" s="120"/>
      <c r="D59" s="71" t="s">
        <v>184</v>
      </c>
      <c r="E59" s="44"/>
      <c r="F59" s="120"/>
      <c r="G59" s="392"/>
      <c r="H59" s="392"/>
      <c r="I59" s="679">
        <f>'6A'!K63</f>
        <v>0</v>
      </c>
      <c r="J59" s="680"/>
      <c r="K59" s="692"/>
      <c r="L59" s="121"/>
    </row>
    <row r="60" spans="2:12" x14ac:dyDescent="0.35">
      <c r="B60" s="119"/>
      <c r="C60" s="120"/>
      <c r="D60" s="71" t="s">
        <v>185</v>
      </c>
      <c r="E60" s="44"/>
      <c r="F60" s="120"/>
      <c r="G60" s="392"/>
      <c r="H60" s="392"/>
      <c r="I60" s="679">
        <f>'6A'!K64</f>
        <v>0</v>
      </c>
      <c r="J60" s="680"/>
      <c r="K60" s="692"/>
      <c r="L60" s="121"/>
    </row>
    <row r="61" spans="2:12" x14ac:dyDescent="0.35">
      <c r="B61" s="119"/>
      <c r="C61" s="120"/>
      <c r="D61" s="44" t="s">
        <v>403</v>
      </c>
      <c r="E61" s="1848"/>
      <c r="F61" s="1849"/>
      <c r="G61" s="1850"/>
      <c r="H61" s="391"/>
      <c r="I61" s="681">
        <f>'6A'!K65</f>
        <v>0</v>
      </c>
      <c r="J61" s="690"/>
      <c r="K61" s="691"/>
      <c r="L61" s="121"/>
    </row>
    <row r="62" spans="2:12" ht="15" thickBot="1" x14ac:dyDescent="0.4">
      <c r="B62" s="119"/>
      <c r="C62" s="40"/>
      <c r="D62" s="39"/>
      <c r="E62" s="39"/>
      <c r="F62" s="120"/>
      <c r="G62" s="43" t="s">
        <v>156</v>
      </c>
      <c r="H62" s="76"/>
      <c r="I62" s="100">
        <f>SUM(I49:I61)</f>
        <v>0</v>
      </c>
      <c r="J62" s="80">
        <f>SUM(J50:J61)</f>
        <v>0</v>
      </c>
      <c r="K62" s="84">
        <f>SUM(K50:K61)</f>
        <v>0</v>
      </c>
      <c r="L62" s="121"/>
    </row>
    <row r="63" spans="2:12" ht="9" customHeight="1" thickBot="1" x14ac:dyDescent="0.4">
      <c r="B63" s="354"/>
      <c r="C63" s="110"/>
      <c r="D63" s="110"/>
      <c r="E63" s="110"/>
      <c r="F63" s="111"/>
      <c r="G63" s="111"/>
      <c r="H63" s="111"/>
      <c r="I63" s="112"/>
      <c r="J63" s="113"/>
      <c r="K63" s="113"/>
      <c r="L63" s="356"/>
    </row>
    <row r="64" spans="2:12" ht="15" thickBot="1" x14ac:dyDescent="0.4">
      <c r="B64" s="119"/>
      <c r="C64" s="106" t="s">
        <v>186</v>
      </c>
      <c r="D64" s="107"/>
      <c r="E64" s="107"/>
      <c r="F64" s="108"/>
      <c r="G64" s="108"/>
      <c r="H64" s="108"/>
      <c r="I64" s="109"/>
      <c r="J64" s="64"/>
      <c r="K64" s="64"/>
      <c r="L64" s="121"/>
    </row>
    <row r="65" spans="2:12" x14ac:dyDescent="0.35">
      <c r="B65" s="119"/>
      <c r="C65" s="120"/>
      <c r="D65" s="1041" t="s">
        <v>187</v>
      </c>
      <c r="E65" s="43"/>
      <c r="F65" s="39"/>
      <c r="G65" s="39"/>
      <c r="H65" s="39"/>
      <c r="I65" s="696">
        <f>'6A'!K69</f>
        <v>0</v>
      </c>
      <c r="J65" s="94"/>
      <c r="K65" s="95"/>
      <c r="L65" s="121"/>
    </row>
    <row r="66" spans="2:12" x14ac:dyDescent="0.35">
      <c r="B66" s="119"/>
      <c r="C66" s="120"/>
      <c r="D66" s="1041" t="s">
        <v>188</v>
      </c>
      <c r="E66" s="43"/>
      <c r="F66" s="39"/>
      <c r="G66" s="39"/>
      <c r="H66" s="39"/>
      <c r="I66" s="695">
        <f>'6A'!K70</f>
        <v>0</v>
      </c>
      <c r="J66" s="102"/>
      <c r="K66" s="103"/>
      <c r="L66" s="121"/>
    </row>
    <row r="67" spans="2:12" ht="15" thickBot="1" x14ac:dyDescent="0.4">
      <c r="B67" s="119"/>
      <c r="C67" s="120"/>
      <c r="D67" s="43"/>
      <c r="E67" s="120"/>
      <c r="F67" s="39"/>
      <c r="G67" s="43" t="s">
        <v>156</v>
      </c>
      <c r="H67" s="39"/>
      <c r="I67" s="100">
        <f>SUM(I65:I66)</f>
        <v>0</v>
      </c>
      <c r="J67" s="80">
        <v>0</v>
      </c>
      <c r="K67" s="84">
        <v>0</v>
      </c>
      <c r="L67" s="121"/>
    </row>
    <row r="68" spans="2:12" ht="3.75" customHeight="1" x14ac:dyDescent="0.35">
      <c r="B68" s="119"/>
      <c r="C68" s="120"/>
      <c r="D68" s="43"/>
      <c r="E68" s="120"/>
      <c r="F68" s="39"/>
      <c r="G68" s="39"/>
      <c r="H68" s="39"/>
      <c r="I68" s="64"/>
      <c r="J68" s="64"/>
      <c r="K68" s="64"/>
      <c r="L68" s="121"/>
    </row>
    <row r="69" spans="2:12" ht="15" thickBot="1" x14ac:dyDescent="0.4">
      <c r="B69" s="119"/>
      <c r="C69" s="67" t="s">
        <v>189</v>
      </c>
      <c r="D69" s="68"/>
      <c r="E69" s="68"/>
      <c r="F69" s="69"/>
      <c r="G69" s="69"/>
      <c r="H69" s="69"/>
      <c r="I69" s="64"/>
      <c r="J69" s="64"/>
      <c r="K69" s="64"/>
      <c r="L69" s="121"/>
    </row>
    <row r="70" spans="2:12" x14ac:dyDescent="0.35">
      <c r="B70" s="119"/>
      <c r="C70" s="120"/>
      <c r="D70" s="77" t="s">
        <v>190</v>
      </c>
      <c r="E70" s="43"/>
      <c r="F70" s="39"/>
      <c r="G70" s="39"/>
      <c r="H70" s="39"/>
      <c r="I70" s="683">
        <f>'6A'!K74</f>
        <v>0</v>
      </c>
      <c r="J70" s="684"/>
      <c r="K70" s="693"/>
      <c r="L70" s="121"/>
    </row>
    <row r="71" spans="2:12" x14ac:dyDescent="0.35">
      <c r="B71" s="119"/>
      <c r="C71" s="120"/>
      <c r="D71" s="77" t="s">
        <v>191</v>
      </c>
      <c r="E71" s="43"/>
      <c r="F71" s="39"/>
      <c r="G71" s="39"/>
      <c r="H71" s="39"/>
      <c r="I71" s="679">
        <f>'6A'!K75</f>
        <v>0</v>
      </c>
      <c r="J71" s="680"/>
      <c r="K71" s="686"/>
      <c r="L71" s="121"/>
    </row>
    <row r="72" spans="2:12" x14ac:dyDescent="0.35">
      <c r="B72" s="119"/>
      <c r="C72" s="120"/>
      <c r="D72" s="77" t="s">
        <v>192</v>
      </c>
      <c r="E72" s="43"/>
      <c r="F72" s="39"/>
      <c r="G72" s="39"/>
      <c r="H72" s="39"/>
      <c r="I72" s="679">
        <f>'6A'!K76</f>
        <v>0</v>
      </c>
      <c r="J72" s="680"/>
      <c r="K72" s="686"/>
      <c r="L72" s="121"/>
    </row>
    <row r="73" spans="2:12" x14ac:dyDescent="0.35">
      <c r="B73" s="119"/>
      <c r="C73" s="120"/>
      <c r="D73" s="77" t="s">
        <v>193</v>
      </c>
      <c r="E73" s="43"/>
      <c r="F73" s="39"/>
      <c r="G73" s="39"/>
      <c r="H73" s="39"/>
      <c r="I73" s="694">
        <f>'6A'!K77</f>
        <v>0</v>
      </c>
      <c r="J73" s="687"/>
      <c r="K73" s="688"/>
      <c r="L73" s="121"/>
    </row>
    <row r="74" spans="2:12" x14ac:dyDescent="0.35">
      <c r="B74" s="119"/>
      <c r="C74" s="120"/>
      <c r="D74" s="77" t="s">
        <v>194</v>
      </c>
      <c r="E74" s="43"/>
      <c r="F74" s="39"/>
      <c r="G74" s="39"/>
      <c r="H74" s="39"/>
      <c r="I74" s="695">
        <f>'6A'!K78</f>
        <v>0</v>
      </c>
      <c r="J74" s="104"/>
      <c r="K74" s="105"/>
      <c r="L74" s="121"/>
    </row>
    <row r="75" spans="2:12" ht="15" thickBot="1" x14ac:dyDescent="0.4">
      <c r="B75" s="119"/>
      <c r="C75" s="40"/>
      <c r="D75" s="39"/>
      <c r="E75" s="39"/>
      <c r="F75" s="120"/>
      <c r="G75" s="43" t="s">
        <v>156</v>
      </c>
      <c r="H75" s="76"/>
      <c r="I75" s="100">
        <f>SUM(I70:I74)</f>
        <v>0</v>
      </c>
      <c r="J75" s="80">
        <f>SUM(J70:J73)</f>
        <v>0</v>
      </c>
      <c r="K75" s="84">
        <f>SUM(K70:K73)</f>
        <v>0</v>
      </c>
      <c r="L75" s="121"/>
    </row>
    <row r="76" spans="2:12" ht="3.75" customHeight="1" x14ac:dyDescent="0.35">
      <c r="B76" s="119"/>
      <c r="C76" s="42"/>
      <c r="D76" s="43"/>
      <c r="E76" s="43"/>
      <c r="F76" s="39"/>
      <c r="G76" s="39"/>
      <c r="H76" s="39"/>
      <c r="I76" s="64"/>
      <c r="J76" s="64"/>
      <c r="K76" s="64"/>
      <c r="L76" s="121"/>
    </row>
    <row r="77" spans="2:12" ht="15" thickBot="1" x14ac:dyDescent="0.4">
      <c r="B77" s="119"/>
      <c r="C77" s="67" t="s">
        <v>195</v>
      </c>
      <c r="D77" s="68"/>
      <c r="E77" s="68"/>
      <c r="F77" s="69"/>
      <c r="G77" s="69"/>
      <c r="H77" s="69"/>
      <c r="I77" s="64"/>
      <c r="J77" s="64"/>
      <c r="K77" s="64"/>
      <c r="L77" s="121"/>
    </row>
    <row r="78" spans="2:12" x14ac:dyDescent="0.35">
      <c r="B78" s="119"/>
      <c r="C78" s="120"/>
      <c r="D78" s="77" t="s">
        <v>196</v>
      </c>
      <c r="E78" s="43"/>
      <c r="F78" s="39"/>
      <c r="G78" s="39"/>
      <c r="H78" s="39"/>
      <c r="I78" s="696">
        <f>'6A'!K82</f>
        <v>0</v>
      </c>
      <c r="J78" s="94"/>
      <c r="K78" s="95"/>
      <c r="L78" s="121"/>
    </row>
    <row r="79" spans="2:12" x14ac:dyDescent="0.35">
      <c r="B79" s="119"/>
      <c r="C79" s="120"/>
      <c r="D79" s="77" t="s">
        <v>197</v>
      </c>
      <c r="E79" s="43"/>
      <c r="F79" s="39"/>
      <c r="G79" s="39"/>
      <c r="H79" s="39"/>
      <c r="I79" s="694">
        <f>'6A'!K83</f>
        <v>0</v>
      </c>
      <c r="J79" s="96"/>
      <c r="K79" s="97"/>
      <c r="L79" s="121"/>
    </row>
    <row r="80" spans="2:12" x14ac:dyDescent="0.35">
      <c r="B80" s="119"/>
      <c r="C80" s="120"/>
      <c r="D80" s="77" t="s">
        <v>198</v>
      </c>
      <c r="E80" s="43"/>
      <c r="F80" s="39"/>
      <c r="G80" s="39"/>
      <c r="H80" s="39"/>
      <c r="I80" s="694">
        <f>'6A'!K84</f>
        <v>0</v>
      </c>
      <c r="J80" s="96"/>
      <c r="K80" s="97"/>
      <c r="L80" s="121"/>
    </row>
    <row r="81" spans="2:12" x14ac:dyDescent="0.35">
      <c r="B81" s="119"/>
      <c r="C81" s="120"/>
      <c r="D81" s="71" t="s">
        <v>199</v>
      </c>
      <c r="E81" s="39"/>
      <c r="F81" s="39"/>
      <c r="G81" s="39"/>
      <c r="H81" s="39"/>
      <c r="I81" s="694">
        <f>'6A'!K85</f>
        <v>0</v>
      </c>
      <c r="J81" s="96"/>
      <c r="K81" s="97"/>
      <c r="L81" s="121"/>
    </row>
    <row r="82" spans="2:12" x14ac:dyDescent="0.35">
      <c r="B82" s="119"/>
      <c r="C82" s="120"/>
      <c r="D82" s="1042" t="s">
        <v>200</v>
      </c>
      <c r="E82" s="39"/>
      <c r="F82" s="39"/>
      <c r="G82" s="39"/>
      <c r="H82" s="39"/>
      <c r="I82" s="694">
        <f>'6A'!K86</f>
        <v>0</v>
      </c>
      <c r="J82" s="96"/>
      <c r="K82" s="97"/>
      <c r="L82" s="121"/>
    </row>
    <row r="83" spans="2:12" x14ac:dyDescent="0.35">
      <c r="B83" s="119"/>
      <c r="C83" s="120"/>
      <c r="D83" s="1042" t="s">
        <v>201</v>
      </c>
      <c r="E83" s="39"/>
      <c r="F83" s="39"/>
      <c r="G83" s="39"/>
      <c r="H83" s="39"/>
      <c r="I83" s="694">
        <f>'6A'!K87</f>
        <v>0</v>
      </c>
      <c r="J83" s="96"/>
      <c r="K83" s="97"/>
      <c r="L83" s="121"/>
    </row>
    <row r="84" spans="2:12" x14ac:dyDescent="0.35">
      <c r="B84" s="119"/>
      <c r="C84" s="120"/>
      <c r="D84" s="71" t="s">
        <v>202</v>
      </c>
      <c r="E84" s="43"/>
      <c r="F84" s="39"/>
      <c r="G84" s="39"/>
      <c r="H84" s="39"/>
      <c r="I84" s="694">
        <f>'6A'!K88</f>
        <v>0</v>
      </c>
      <c r="J84" s="96"/>
      <c r="K84" s="97"/>
      <c r="L84" s="121"/>
    </row>
    <row r="85" spans="2:12" x14ac:dyDescent="0.35">
      <c r="B85" s="119"/>
      <c r="C85" s="120"/>
      <c r="D85" s="44" t="s">
        <v>403</v>
      </c>
      <c r="E85" s="1848"/>
      <c r="F85" s="1849"/>
      <c r="G85" s="1850"/>
      <c r="H85" s="391"/>
      <c r="I85" s="695">
        <f>'6A'!K89</f>
        <v>0</v>
      </c>
      <c r="J85" s="102"/>
      <c r="K85" s="103"/>
      <c r="L85" s="121"/>
    </row>
    <row r="86" spans="2:12" ht="15" thickBot="1" x14ac:dyDescent="0.4">
      <c r="B86" s="119"/>
      <c r="C86" s="40"/>
      <c r="D86" s="39"/>
      <c r="E86" s="39"/>
      <c r="F86" s="120"/>
      <c r="G86" s="43" t="s">
        <v>156</v>
      </c>
      <c r="H86" s="76"/>
      <c r="I86" s="100">
        <f>SUM(I78:I85)</f>
        <v>0</v>
      </c>
      <c r="J86" s="80">
        <v>0</v>
      </c>
      <c r="K86" s="84">
        <v>0</v>
      </c>
      <c r="L86" s="121"/>
    </row>
    <row r="87" spans="2:12" ht="3.75" customHeight="1" x14ac:dyDescent="0.35">
      <c r="B87" s="119"/>
      <c r="C87" s="42"/>
      <c r="D87" s="43"/>
      <c r="E87" s="43"/>
      <c r="F87" s="39"/>
      <c r="G87" s="39"/>
      <c r="H87" s="39"/>
      <c r="I87" s="64"/>
      <c r="J87" s="64"/>
      <c r="K87" s="64"/>
      <c r="L87" s="121"/>
    </row>
    <row r="88" spans="2:12" ht="15" thickBot="1" x14ac:dyDescent="0.4">
      <c r="B88" s="119"/>
      <c r="C88" s="67" t="s">
        <v>203</v>
      </c>
      <c r="D88" s="68"/>
      <c r="E88" s="68"/>
      <c r="F88" s="69"/>
      <c r="G88" s="69"/>
      <c r="H88" s="69"/>
      <c r="I88" s="19"/>
      <c r="J88" s="19"/>
      <c r="K88" s="19"/>
      <c r="L88" s="121"/>
    </row>
    <row r="89" spans="2:12" x14ac:dyDescent="0.35">
      <c r="B89" s="119"/>
      <c r="C89" s="120"/>
      <c r="D89" s="1042" t="s">
        <v>204</v>
      </c>
      <c r="E89" s="39"/>
      <c r="F89" s="44"/>
      <c r="G89" s="44"/>
      <c r="H89" s="44"/>
      <c r="I89" s="696">
        <f>'6A'!K93</f>
        <v>0</v>
      </c>
      <c r="J89" s="94"/>
      <c r="K89" s="95"/>
      <c r="L89" s="121"/>
    </row>
    <row r="90" spans="2:12" x14ac:dyDescent="0.35">
      <c r="B90" s="119"/>
      <c r="C90" s="120"/>
      <c r="D90" s="1042" t="s">
        <v>205</v>
      </c>
      <c r="E90" s="39"/>
      <c r="F90" s="45"/>
      <c r="G90" s="45"/>
      <c r="H90" s="45"/>
      <c r="I90" s="694">
        <f>'6A'!K94</f>
        <v>0</v>
      </c>
      <c r="J90" s="96"/>
      <c r="K90" s="97"/>
      <c r="L90" s="121"/>
    </row>
    <row r="91" spans="2:12" x14ac:dyDescent="0.35">
      <c r="B91" s="119"/>
      <c r="C91" s="120"/>
      <c r="D91" s="134" t="s">
        <v>403</v>
      </c>
      <c r="E91" s="1848">
        <f>(IF(AND(I91&lt;&gt;0,'6A'!E95=""),"Enter Item on Form 6A",'6A'!E95))</f>
        <v>0</v>
      </c>
      <c r="F91" s="1849"/>
      <c r="G91" s="1850"/>
      <c r="H91" s="391"/>
      <c r="I91" s="695">
        <f>'6A'!K95</f>
        <v>0</v>
      </c>
      <c r="J91" s="102"/>
      <c r="K91" s="103"/>
      <c r="L91" s="121"/>
    </row>
    <row r="92" spans="2:12" ht="15" thickBot="1" x14ac:dyDescent="0.4">
      <c r="B92" s="119"/>
      <c r="C92" s="40"/>
      <c r="D92" s="39"/>
      <c r="E92" s="39"/>
      <c r="F92" s="120"/>
      <c r="G92" s="43" t="s">
        <v>156</v>
      </c>
      <c r="H92" s="76"/>
      <c r="I92" s="100">
        <f>SUM(I89:I91)</f>
        <v>0</v>
      </c>
      <c r="J92" s="80">
        <v>0</v>
      </c>
      <c r="K92" s="84">
        <v>0</v>
      </c>
      <c r="L92" s="121"/>
    </row>
    <row r="93" spans="2:12" ht="3.75" customHeight="1" x14ac:dyDescent="0.35">
      <c r="B93" s="119"/>
      <c r="C93" s="42"/>
      <c r="D93" s="43"/>
      <c r="E93" s="43"/>
      <c r="F93" s="39"/>
      <c r="G93" s="39"/>
      <c r="H93" s="39"/>
      <c r="I93" s="64"/>
      <c r="J93" s="64"/>
      <c r="K93" s="64"/>
      <c r="L93" s="121"/>
    </row>
    <row r="94" spans="2:12" ht="15" thickBot="1" x14ac:dyDescent="0.4">
      <c r="B94" s="119"/>
      <c r="C94" s="67" t="s">
        <v>206</v>
      </c>
      <c r="D94" s="68"/>
      <c r="E94" s="68"/>
      <c r="F94" s="69"/>
      <c r="G94" s="69"/>
      <c r="H94" s="69"/>
      <c r="I94" s="73"/>
      <c r="J94" s="19"/>
      <c r="K94" s="19"/>
      <c r="L94" s="121"/>
    </row>
    <row r="95" spans="2:12" x14ac:dyDescent="0.35">
      <c r="B95" s="119"/>
      <c r="C95" s="120"/>
      <c r="D95" s="71" t="s">
        <v>207</v>
      </c>
      <c r="E95" s="39"/>
      <c r="F95" s="44"/>
      <c r="G95" s="44"/>
      <c r="H95" s="44"/>
      <c r="I95" s="683">
        <f>'6A'!K99</f>
        <v>0</v>
      </c>
      <c r="J95" s="684"/>
      <c r="K95" s="693"/>
      <c r="L95" s="121"/>
    </row>
    <row r="96" spans="2:12" x14ac:dyDescent="0.35">
      <c r="B96" s="119"/>
      <c r="C96" s="120"/>
      <c r="D96" s="71" t="s">
        <v>208</v>
      </c>
      <c r="E96" s="39"/>
      <c r="F96" s="45"/>
      <c r="G96" s="45"/>
      <c r="H96" s="45"/>
      <c r="I96" s="679">
        <f>'6A'!K100</f>
        <v>0</v>
      </c>
      <c r="J96" s="680"/>
      <c r="K96" s="686"/>
      <c r="L96" s="121"/>
    </row>
    <row r="97" spans="2:12" x14ac:dyDescent="0.35">
      <c r="B97" s="119"/>
      <c r="C97" s="120"/>
      <c r="D97" s="71" t="s">
        <v>107</v>
      </c>
      <c r="E97" s="39"/>
      <c r="F97" s="39"/>
      <c r="G97" s="39"/>
      <c r="H97" s="39"/>
      <c r="I97" s="679">
        <f>'6A'!K101</f>
        <v>0</v>
      </c>
      <c r="J97" s="680"/>
      <c r="K97" s="686"/>
      <c r="L97" s="121"/>
    </row>
    <row r="98" spans="2:12" x14ac:dyDescent="0.35">
      <c r="B98" s="119"/>
      <c r="C98" s="120"/>
      <c r="D98" s="71" t="s">
        <v>209</v>
      </c>
      <c r="E98" s="39"/>
      <c r="F98" s="39"/>
      <c r="G98" s="39"/>
      <c r="H98" s="39"/>
      <c r="I98" s="679">
        <f>'6A'!K102</f>
        <v>0</v>
      </c>
      <c r="J98" s="680"/>
      <c r="K98" s="686"/>
      <c r="L98" s="121"/>
    </row>
    <row r="99" spans="2:12" x14ac:dyDescent="0.35">
      <c r="B99" s="119"/>
      <c r="C99" s="120"/>
      <c r="D99" s="71" t="s">
        <v>210</v>
      </c>
      <c r="E99" s="39"/>
      <c r="F99" s="39"/>
      <c r="G99" s="39"/>
      <c r="H99" s="39"/>
      <c r="I99" s="679">
        <f>'6A'!K103</f>
        <v>0</v>
      </c>
      <c r="J99" s="680"/>
      <c r="K99" s="686"/>
      <c r="L99" s="121"/>
    </row>
    <row r="100" spans="2:12" x14ac:dyDescent="0.35">
      <c r="B100" s="119"/>
      <c r="C100" s="120"/>
      <c r="D100" s="71" t="s">
        <v>211</v>
      </c>
      <c r="E100" s="39"/>
      <c r="F100" s="39"/>
      <c r="G100" s="39"/>
      <c r="H100" s="39"/>
      <c r="I100" s="679">
        <f>'6A'!K104</f>
        <v>0</v>
      </c>
      <c r="J100" s="680"/>
      <c r="K100" s="686"/>
      <c r="L100" s="121"/>
    </row>
    <row r="101" spans="2:12" x14ac:dyDescent="0.35">
      <c r="B101" s="119"/>
      <c r="C101" s="120"/>
      <c r="D101" s="71" t="s">
        <v>212</v>
      </c>
      <c r="E101" s="39"/>
      <c r="F101" s="39"/>
      <c r="G101" s="39"/>
      <c r="H101" s="39"/>
      <c r="I101" s="694">
        <f>'6A'!K105</f>
        <v>0</v>
      </c>
      <c r="J101" s="687"/>
      <c r="K101" s="688"/>
      <c r="L101" s="121"/>
    </row>
    <row r="102" spans="2:12" x14ac:dyDescent="0.35">
      <c r="B102" s="119"/>
      <c r="C102" s="120"/>
      <c r="D102" s="1042" t="s">
        <v>213</v>
      </c>
      <c r="E102" s="39"/>
      <c r="F102" s="39"/>
      <c r="G102" s="39"/>
      <c r="H102" s="39"/>
      <c r="I102" s="694">
        <f>'6A'!K106</f>
        <v>0</v>
      </c>
      <c r="J102" s="115"/>
      <c r="K102" s="91"/>
      <c r="L102" s="121"/>
    </row>
    <row r="103" spans="2:12" x14ac:dyDescent="0.35">
      <c r="B103" s="119"/>
      <c r="C103" s="120"/>
      <c r="D103" s="71" t="s">
        <v>214</v>
      </c>
      <c r="E103" s="39"/>
      <c r="F103" s="39"/>
      <c r="G103" s="39"/>
      <c r="H103" s="39"/>
      <c r="I103" s="694">
        <f>'6A'!K107</f>
        <v>0</v>
      </c>
      <c r="J103" s="75"/>
      <c r="K103" s="83"/>
      <c r="L103" s="121"/>
    </row>
    <row r="104" spans="2:12" x14ac:dyDescent="0.35">
      <c r="B104" s="119"/>
      <c r="C104" s="120"/>
      <c r="D104" s="44" t="s">
        <v>970</v>
      </c>
      <c r="E104" s="39"/>
      <c r="F104" s="39"/>
      <c r="G104" s="39"/>
      <c r="H104" s="39"/>
      <c r="I104" s="694">
        <f>'6A'!K108</f>
        <v>0</v>
      </c>
      <c r="J104" s="687"/>
      <c r="K104" s="688"/>
      <c r="L104" s="121"/>
    </row>
    <row r="105" spans="2:12" x14ac:dyDescent="0.35">
      <c r="B105" s="119"/>
      <c r="C105" s="120"/>
      <c r="D105" s="71" t="s">
        <v>215</v>
      </c>
      <c r="E105" s="39"/>
      <c r="F105" s="39"/>
      <c r="G105" s="39"/>
      <c r="H105" s="39"/>
      <c r="I105" s="694">
        <f>'6A'!K109</f>
        <v>0</v>
      </c>
      <c r="J105" s="98"/>
      <c r="K105" s="99"/>
      <c r="L105" s="121"/>
    </row>
    <row r="106" spans="2:12" x14ac:dyDescent="0.35">
      <c r="B106" s="119"/>
      <c r="C106" s="120"/>
      <c r="D106" s="1042" t="s">
        <v>1026</v>
      </c>
      <c r="E106" s="52"/>
      <c r="F106" s="45"/>
      <c r="G106" s="45"/>
      <c r="H106" s="45"/>
      <c r="I106" s="695">
        <f>'6A'!K110</f>
        <v>0</v>
      </c>
      <c r="J106" s="102"/>
      <c r="K106" s="103"/>
      <c r="L106" s="121"/>
    </row>
    <row r="107" spans="2:12" ht="15" thickBot="1" x14ac:dyDescent="0.4">
      <c r="B107" s="119"/>
      <c r="C107" s="40"/>
      <c r="D107" s="39"/>
      <c r="E107" s="39"/>
      <c r="F107" s="120"/>
      <c r="G107" s="43" t="s">
        <v>156</v>
      </c>
      <c r="H107" s="76"/>
      <c r="I107" s="100">
        <f>SUM(I95:I106)</f>
        <v>0</v>
      </c>
      <c r="J107" s="80">
        <f>SUM(J95:J101)+J103+J104</f>
        <v>0</v>
      </c>
      <c r="K107" s="84">
        <f>SUM(K95:K101)+K103+K104</f>
        <v>0</v>
      </c>
      <c r="L107" s="121"/>
    </row>
    <row r="108" spans="2:12" ht="9" customHeight="1" thickBot="1" x14ac:dyDescent="0.4">
      <c r="B108" s="354"/>
      <c r="C108" s="114"/>
      <c r="D108" s="51"/>
      <c r="E108" s="51"/>
      <c r="F108" s="50"/>
      <c r="G108" s="50"/>
      <c r="H108" s="50"/>
      <c r="I108" s="74"/>
      <c r="J108" s="74"/>
      <c r="K108" s="74"/>
      <c r="L108" s="356"/>
    </row>
    <row r="109" spans="2:12" ht="15" thickBot="1" x14ac:dyDescent="0.4">
      <c r="B109" s="119"/>
      <c r="C109" s="67" t="s">
        <v>217</v>
      </c>
      <c r="D109" s="68"/>
      <c r="E109" s="68"/>
      <c r="F109" s="69"/>
      <c r="G109" s="69"/>
      <c r="H109" s="69"/>
      <c r="I109" s="64"/>
      <c r="J109" s="64"/>
      <c r="K109" s="64"/>
      <c r="L109" s="121"/>
    </row>
    <row r="110" spans="2:12" x14ac:dyDescent="0.35">
      <c r="B110" s="119"/>
      <c r="C110" s="120"/>
      <c r="D110" s="77" t="s">
        <v>218</v>
      </c>
      <c r="E110" s="43"/>
      <c r="F110" s="39"/>
      <c r="G110" s="39"/>
      <c r="H110" s="39"/>
      <c r="I110" s="696">
        <f>'6A'!K115</f>
        <v>0</v>
      </c>
      <c r="J110" s="94"/>
      <c r="K110" s="95"/>
      <c r="L110" s="121"/>
    </row>
    <row r="111" spans="2:12" x14ac:dyDescent="0.35">
      <c r="B111" s="119"/>
      <c r="C111" s="120"/>
      <c r="D111" s="77" t="s">
        <v>219</v>
      </c>
      <c r="E111" s="43"/>
      <c r="F111" s="39"/>
      <c r="G111" s="39"/>
      <c r="H111" s="39"/>
      <c r="I111" s="694">
        <f>'6A'!K116</f>
        <v>0</v>
      </c>
      <c r="J111" s="96"/>
      <c r="K111" s="97"/>
      <c r="L111" s="121"/>
    </row>
    <row r="112" spans="2:12" x14ac:dyDescent="0.35">
      <c r="B112" s="119"/>
      <c r="C112" s="120"/>
      <c r="D112" s="77" t="s">
        <v>220</v>
      </c>
      <c r="E112" s="43"/>
      <c r="F112" s="39"/>
      <c r="G112" s="39"/>
      <c r="H112" s="39"/>
      <c r="I112" s="694">
        <f>'6A'!K117</f>
        <v>0</v>
      </c>
      <c r="J112" s="96"/>
      <c r="K112" s="97"/>
      <c r="L112" s="121"/>
    </row>
    <row r="113" spans="2:12" x14ac:dyDescent="0.35">
      <c r="B113" s="119"/>
      <c r="C113" s="120"/>
      <c r="D113" s="77" t="s">
        <v>221</v>
      </c>
      <c r="E113" s="43"/>
      <c r="F113" s="39"/>
      <c r="G113" s="39"/>
      <c r="H113" s="39"/>
      <c r="I113" s="694">
        <f>'6A'!K118</f>
        <v>0</v>
      </c>
      <c r="J113" s="96"/>
      <c r="K113" s="97"/>
      <c r="L113" s="121"/>
    </row>
    <row r="114" spans="2:12" x14ac:dyDescent="0.35">
      <c r="B114" s="119"/>
      <c r="C114" s="120"/>
      <c r="D114" s="77" t="s">
        <v>222</v>
      </c>
      <c r="E114" s="43"/>
      <c r="F114" s="39"/>
      <c r="G114" s="39"/>
      <c r="H114" s="39"/>
      <c r="I114" s="694">
        <f>'6A'!K119</f>
        <v>0</v>
      </c>
      <c r="J114" s="96"/>
      <c r="K114" s="97"/>
      <c r="L114" s="121"/>
    </row>
    <row r="115" spans="2:12" x14ac:dyDescent="0.35">
      <c r="B115" s="119"/>
      <c r="C115" s="120"/>
      <c r="D115" s="77" t="s">
        <v>223</v>
      </c>
      <c r="E115" s="43"/>
      <c r="F115" s="39"/>
      <c r="G115" s="39"/>
      <c r="H115" s="39"/>
      <c r="I115" s="694">
        <f>'6A'!K120</f>
        <v>0</v>
      </c>
      <c r="J115" s="96"/>
      <c r="K115" s="97"/>
      <c r="L115" s="121"/>
    </row>
    <row r="116" spans="2:12" x14ac:dyDescent="0.35">
      <c r="B116" s="119"/>
      <c r="C116" s="120"/>
      <c r="D116" s="77" t="s">
        <v>224</v>
      </c>
      <c r="E116" s="43"/>
      <c r="F116" s="39"/>
      <c r="G116" s="39"/>
      <c r="H116" s="39"/>
      <c r="I116" s="695">
        <f>'6A'!K121</f>
        <v>0</v>
      </c>
      <c r="J116" s="102"/>
      <c r="K116" s="103"/>
      <c r="L116" s="121"/>
    </row>
    <row r="117" spans="2:12" ht="15" thickBot="1" x14ac:dyDescent="0.4">
      <c r="B117" s="119"/>
      <c r="C117" s="40"/>
      <c r="D117" s="120"/>
      <c r="E117" s="39"/>
      <c r="F117" s="120"/>
      <c r="G117" s="43" t="s">
        <v>156</v>
      </c>
      <c r="H117" s="76"/>
      <c r="I117" s="100">
        <f>SUM(I110:I116)</f>
        <v>0</v>
      </c>
      <c r="J117" s="80">
        <v>0</v>
      </c>
      <c r="K117" s="84">
        <v>0</v>
      </c>
      <c r="L117" s="121"/>
    </row>
    <row r="118" spans="2:12" ht="7.5" customHeight="1" thickBot="1" x14ac:dyDescent="0.4">
      <c r="B118" s="119"/>
      <c r="C118" s="59"/>
      <c r="D118" s="58"/>
      <c r="E118" s="58"/>
      <c r="F118" s="60"/>
      <c r="G118" s="60"/>
      <c r="H118" s="60"/>
      <c r="I118" s="64"/>
      <c r="J118" s="64"/>
      <c r="K118" s="64"/>
      <c r="L118" s="121"/>
    </row>
    <row r="119" spans="2:12" ht="15" thickBot="1" x14ac:dyDescent="0.4">
      <c r="B119" s="119"/>
      <c r="C119" s="86" t="s">
        <v>239</v>
      </c>
      <c r="D119" s="87"/>
      <c r="E119" s="87"/>
      <c r="F119" s="87"/>
      <c r="G119" s="87"/>
      <c r="H119" s="87"/>
      <c r="I119" s="81">
        <f>I27+I46+I62+I67+I75+I86+I92+I107+I117</f>
        <v>0</v>
      </c>
      <c r="J119" s="79">
        <f>J27+J46+J62+J67+J75+J86+J92+J107+J117</f>
        <v>0</v>
      </c>
      <c r="K119" s="85">
        <f>K27+K46+K62+K67+K75+K86+K92+K107+K117</f>
        <v>0</v>
      </c>
      <c r="L119" s="121"/>
    </row>
    <row r="120" spans="2:12" ht="7.5" customHeight="1" x14ac:dyDescent="0.35">
      <c r="B120" s="119"/>
      <c r="C120" s="120"/>
      <c r="D120" s="120"/>
      <c r="E120" s="120"/>
      <c r="F120" s="120"/>
      <c r="G120" s="120"/>
      <c r="H120" s="120"/>
      <c r="I120" s="120"/>
      <c r="J120" s="120"/>
      <c r="K120" s="120"/>
      <c r="L120" s="121"/>
    </row>
    <row r="121" spans="2:12" ht="9" customHeight="1" thickBot="1" x14ac:dyDescent="0.4">
      <c r="B121" s="354"/>
      <c r="C121" s="393"/>
      <c r="D121" s="393"/>
      <c r="E121" s="393"/>
      <c r="F121" s="393"/>
      <c r="G121" s="393"/>
      <c r="H121" s="393"/>
      <c r="I121" s="393"/>
      <c r="J121" s="393"/>
      <c r="K121" s="393"/>
      <c r="L121" s="356"/>
    </row>
  </sheetData>
  <sheetProtection algorithmName="SHA-512" hashValue="NLHHoTkqjIczh5bQ0pUZ3+X0AxjTDjvodTFnF33SNhF0xWPhd4GrxTYW0JB49KTb5Y6UAVGd0JrIfxEJvIzf6A==" saltValue="7DBye0JU++FhjtUsFOUnOQ==" spinCount="100000" sheet="1" formatCells="0" formatColumns="0" formatRows="0"/>
  <mergeCells count="12">
    <mergeCell ref="E85:G85"/>
    <mergeCell ref="E26:G26"/>
    <mergeCell ref="E45:G45"/>
    <mergeCell ref="E61:G61"/>
    <mergeCell ref="E91:G91"/>
    <mergeCell ref="C11:K11"/>
    <mergeCell ref="I15:K15"/>
    <mergeCell ref="J16:K16"/>
    <mergeCell ref="J17:J19"/>
    <mergeCell ref="I16:I19"/>
    <mergeCell ref="K17:K19"/>
    <mergeCell ref="C13:K13"/>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08" min="1"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1"/>
  </sheetPr>
  <dimension ref="A1:EY2"/>
  <sheetViews>
    <sheetView workbookViewId="0">
      <selection activeCell="N2" sqref="N2"/>
    </sheetView>
  </sheetViews>
  <sheetFormatPr defaultRowHeight="14.5" x14ac:dyDescent="0.35"/>
  <cols>
    <col min="85" max="85" width="28" bestFit="1" customWidth="1"/>
    <col min="86" max="86" width="26.26953125" bestFit="1" customWidth="1"/>
    <col min="124" max="124" width="30.54296875" bestFit="1" customWidth="1"/>
    <col min="125" max="125" width="29.1796875" bestFit="1" customWidth="1"/>
  </cols>
  <sheetData>
    <row r="1" spans="1:155" x14ac:dyDescent="0.35">
      <c r="A1" t="s">
        <v>708</v>
      </c>
      <c r="B1" t="s">
        <v>709</v>
      </c>
      <c r="C1" t="s">
        <v>710</v>
      </c>
      <c r="D1" t="s">
        <v>711</v>
      </c>
      <c r="E1" t="s">
        <v>712</v>
      </c>
      <c r="F1" t="s">
        <v>713</v>
      </c>
      <c r="G1" t="s">
        <v>714</v>
      </c>
      <c r="H1" t="s">
        <v>715</v>
      </c>
      <c r="I1" t="s">
        <v>716</v>
      </c>
      <c r="J1" t="s">
        <v>717</v>
      </c>
      <c r="K1" t="s">
        <v>718</v>
      </c>
      <c r="L1" t="s">
        <v>719</v>
      </c>
      <c r="M1" t="s">
        <v>720</v>
      </c>
      <c r="N1" t="s">
        <v>721</v>
      </c>
      <c r="O1" t="s">
        <v>722</v>
      </c>
      <c r="P1" t="s">
        <v>723</v>
      </c>
      <c r="Q1" t="s">
        <v>724</v>
      </c>
      <c r="R1" t="s">
        <v>725</v>
      </c>
      <c r="S1" t="s">
        <v>726</v>
      </c>
      <c r="T1" t="s">
        <v>727</v>
      </c>
      <c r="U1" t="s">
        <v>728</v>
      </c>
      <c r="V1" t="s">
        <v>729</v>
      </c>
      <c r="W1" t="s">
        <v>730</v>
      </c>
      <c r="X1" t="s">
        <v>731</v>
      </c>
      <c r="Y1" t="s">
        <v>732</v>
      </c>
      <c r="Z1" t="s">
        <v>733</v>
      </c>
      <c r="AA1" t="s">
        <v>734</v>
      </c>
      <c r="AB1" t="s">
        <v>735</v>
      </c>
      <c r="AC1" t="s">
        <v>736</v>
      </c>
      <c r="AD1" t="s">
        <v>737</v>
      </c>
      <c r="AE1" t="s">
        <v>738</v>
      </c>
      <c r="AF1" t="s">
        <v>739</v>
      </c>
      <c r="AG1" t="s">
        <v>740</v>
      </c>
      <c r="AH1" t="s">
        <v>741</v>
      </c>
      <c r="AI1" t="s">
        <v>742</v>
      </c>
      <c r="AJ1" t="s">
        <v>743</v>
      </c>
      <c r="AK1" t="s">
        <v>744</v>
      </c>
      <c r="AL1" t="s">
        <v>745</v>
      </c>
      <c r="AM1" t="s">
        <v>746</v>
      </c>
      <c r="AN1" t="s">
        <v>747</v>
      </c>
      <c r="AO1" t="s">
        <v>748</v>
      </c>
      <c r="AP1" t="s">
        <v>749</v>
      </c>
      <c r="AQ1" t="s">
        <v>750</v>
      </c>
      <c r="AR1" t="s">
        <v>751</v>
      </c>
      <c r="AS1" t="s">
        <v>752</v>
      </c>
      <c r="AT1" t="s">
        <v>753</v>
      </c>
      <c r="AU1" t="s">
        <v>754</v>
      </c>
      <c r="AV1" t="s">
        <v>755</v>
      </c>
      <c r="AW1" t="s">
        <v>756</v>
      </c>
      <c r="AX1" t="s">
        <v>757</v>
      </c>
      <c r="AY1" t="s">
        <v>758</v>
      </c>
      <c r="AZ1" t="s">
        <v>759</v>
      </c>
      <c r="BA1" t="s">
        <v>760</v>
      </c>
      <c r="BB1" t="s">
        <v>761</v>
      </c>
      <c r="BC1" t="s">
        <v>762</v>
      </c>
      <c r="BD1" t="s">
        <v>763</v>
      </c>
      <c r="BE1" t="s">
        <v>764</v>
      </c>
      <c r="BF1" t="s">
        <v>765</v>
      </c>
      <c r="BG1" t="s">
        <v>766</v>
      </c>
      <c r="BH1" t="s">
        <v>767</v>
      </c>
      <c r="BI1" t="s">
        <v>768</v>
      </c>
      <c r="BJ1" t="s">
        <v>769</v>
      </c>
      <c r="BK1" t="s">
        <v>770</v>
      </c>
      <c r="BL1" t="s">
        <v>771</v>
      </c>
      <c r="BM1" t="s">
        <v>772</v>
      </c>
      <c r="BN1" t="s">
        <v>773</v>
      </c>
      <c r="BO1" t="s">
        <v>774</v>
      </c>
      <c r="BP1" t="s">
        <v>775</v>
      </c>
      <c r="BQ1" t="s">
        <v>776</v>
      </c>
      <c r="BR1" t="s">
        <v>777</v>
      </c>
      <c r="BS1" t="s">
        <v>778</v>
      </c>
      <c r="BT1" t="s">
        <v>779</v>
      </c>
      <c r="BU1" t="s">
        <v>780</v>
      </c>
      <c r="BV1" t="s">
        <v>781</v>
      </c>
      <c r="BW1" t="s">
        <v>782</v>
      </c>
      <c r="BX1" t="s">
        <v>783</v>
      </c>
      <c r="BY1" t="s">
        <v>784</v>
      </c>
      <c r="BZ1" t="s">
        <v>785</v>
      </c>
      <c r="CA1" t="s">
        <v>786</v>
      </c>
      <c r="CB1" t="s">
        <v>787</v>
      </c>
      <c r="CC1" t="s">
        <v>788</v>
      </c>
      <c r="CD1" t="s">
        <v>789</v>
      </c>
      <c r="CE1" t="s">
        <v>790</v>
      </c>
      <c r="CF1" t="s">
        <v>791</v>
      </c>
      <c r="CG1" t="s">
        <v>792</v>
      </c>
      <c r="CH1" s="1202" t="s">
        <v>895</v>
      </c>
      <c r="CI1" t="s">
        <v>793</v>
      </c>
      <c r="CJ1" t="s">
        <v>794</v>
      </c>
      <c r="CK1" t="s">
        <v>795</v>
      </c>
      <c r="CL1" t="s">
        <v>796</v>
      </c>
      <c r="CM1" t="s">
        <v>797</v>
      </c>
      <c r="CN1" t="s">
        <v>798</v>
      </c>
      <c r="CO1" t="s">
        <v>799</v>
      </c>
      <c r="CP1" t="s">
        <v>800</v>
      </c>
      <c r="CQ1" t="s">
        <v>801</v>
      </c>
      <c r="CR1" t="s">
        <v>802</v>
      </c>
      <c r="CS1" t="s">
        <v>803</v>
      </c>
      <c r="CT1" t="s">
        <v>804</v>
      </c>
      <c r="CU1" t="s">
        <v>805</v>
      </c>
      <c r="CV1" t="s">
        <v>806</v>
      </c>
      <c r="CW1" t="s">
        <v>807</v>
      </c>
      <c r="CX1" t="s">
        <v>808</v>
      </c>
      <c r="CY1" t="s">
        <v>809</v>
      </c>
      <c r="CZ1" t="s">
        <v>810</v>
      </c>
      <c r="DA1" t="s">
        <v>811</v>
      </c>
      <c r="DB1" t="s">
        <v>812</v>
      </c>
      <c r="DC1" t="s">
        <v>813</v>
      </c>
      <c r="DD1" t="s">
        <v>814</v>
      </c>
      <c r="DE1" t="s">
        <v>815</v>
      </c>
      <c r="DF1" t="s">
        <v>816</v>
      </c>
      <c r="DG1" t="s">
        <v>817</v>
      </c>
      <c r="DH1" t="s">
        <v>818</v>
      </c>
      <c r="DI1" t="s">
        <v>819</v>
      </c>
      <c r="DJ1" t="s">
        <v>820</v>
      </c>
      <c r="DK1" t="s">
        <v>821</v>
      </c>
      <c r="DL1" t="s">
        <v>822</v>
      </c>
      <c r="DM1" t="s">
        <v>823</v>
      </c>
      <c r="DN1" t="s">
        <v>824</v>
      </c>
      <c r="DO1" t="s">
        <v>825</v>
      </c>
      <c r="DP1" t="s">
        <v>826</v>
      </c>
      <c r="DQ1" t="s">
        <v>827</v>
      </c>
      <c r="DR1" t="s">
        <v>828</v>
      </c>
      <c r="DS1" t="s">
        <v>829</v>
      </c>
      <c r="DT1" t="s">
        <v>830</v>
      </c>
      <c r="DU1" s="1202" t="s">
        <v>896</v>
      </c>
      <c r="DV1" t="s">
        <v>831</v>
      </c>
      <c r="DW1" t="s">
        <v>832</v>
      </c>
      <c r="DX1" t="s">
        <v>833</v>
      </c>
      <c r="DY1" t="s">
        <v>834</v>
      </c>
      <c r="DZ1" t="s">
        <v>835</v>
      </c>
      <c r="EA1" s="1202" t="s">
        <v>836</v>
      </c>
      <c r="EB1" t="s">
        <v>837</v>
      </c>
      <c r="EC1" t="s">
        <v>838</v>
      </c>
      <c r="ED1" t="s">
        <v>839</v>
      </c>
      <c r="EE1" t="s">
        <v>840</v>
      </c>
      <c r="EF1" t="s">
        <v>841</v>
      </c>
      <c r="EG1" t="s">
        <v>842</v>
      </c>
      <c r="EH1" t="s">
        <v>843</v>
      </c>
      <c r="EI1" t="s">
        <v>844</v>
      </c>
      <c r="EJ1" t="s">
        <v>845</v>
      </c>
      <c r="EK1" t="s">
        <v>846</v>
      </c>
      <c r="EL1" t="s">
        <v>847</v>
      </c>
      <c r="EM1" t="s">
        <v>848</v>
      </c>
      <c r="EN1" t="s">
        <v>849</v>
      </c>
      <c r="EO1" t="s">
        <v>850</v>
      </c>
      <c r="EP1" t="s">
        <v>851</v>
      </c>
      <c r="EQ1" t="s">
        <v>852</v>
      </c>
      <c r="ER1" t="s">
        <v>853</v>
      </c>
      <c r="ES1" t="s">
        <v>854</v>
      </c>
      <c r="ET1" t="s">
        <v>855</v>
      </c>
      <c r="EU1" t="s">
        <v>856</v>
      </c>
      <c r="EV1" t="s">
        <v>857</v>
      </c>
      <c r="EW1" t="s">
        <v>858</v>
      </c>
      <c r="EX1" t="s">
        <v>859</v>
      </c>
      <c r="EY1" t="s">
        <v>860</v>
      </c>
    </row>
    <row r="2" spans="1:155" x14ac:dyDescent="0.35">
      <c r="B2" s="1203">
        <f>'6C'!I21</f>
        <v>0</v>
      </c>
      <c r="C2" s="1203">
        <f>'6C'!I22</f>
        <v>0</v>
      </c>
      <c r="D2" s="1203">
        <f>'6C'!I23</f>
        <v>0</v>
      </c>
      <c r="E2" s="1203">
        <f>'6C'!I24</f>
        <v>0</v>
      </c>
      <c r="F2" s="1203">
        <f>'6C'!I25</f>
        <v>0</v>
      </c>
      <c r="G2" s="1203">
        <f>'6C'!I26</f>
        <v>0</v>
      </c>
      <c r="H2" s="1203">
        <f>'6C'!I30</f>
        <v>0</v>
      </c>
      <c r="I2" s="1203">
        <f>'6C'!I31</f>
        <v>0</v>
      </c>
      <c r="J2" s="1203">
        <f>'6C'!I32</f>
        <v>0</v>
      </c>
      <c r="K2" s="1203">
        <f>'6C'!I33</f>
        <v>0</v>
      </c>
      <c r="L2" s="1203">
        <f>'6C'!I34</f>
        <v>0</v>
      </c>
      <c r="M2" s="1203">
        <f>'6C'!I35</f>
        <v>0</v>
      </c>
      <c r="N2" s="1203">
        <f>'6C'!I36</f>
        <v>0</v>
      </c>
      <c r="O2" s="1203">
        <f>'6C'!I37</f>
        <v>0</v>
      </c>
      <c r="P2" s="1203">
        <f>'6C'!I38</f>
        <v>0</v>
      </c>
      <c r="Q2" s="1203">
        <f>'6C'!I39</f>
        <v>0</v>
      </c>
      <c r="R2" s="1203">
        <f>'6C'!I40</f>
        <v>0</v>
      </c>
      <c r="S2" s="1203">
        <f>'6C'!I41</f>
        <v>0</v>
      </c>
      <c r="T2" s="1203">
        <f>'6C'!I42</f>
        <v>0</v>
      </c>
      <c r="U2" s="1203">
        <f>'6C'!I43</f>
        <v>0</v>
      </c>
      <c r="V2" s="1203">
        <f>'6C'!I44</f>
        <v>0</v>
      </c>
      <c r="W2" s="1203">
        <f>'6C'!I45</f>
        <v>0</v>
      </c>
      <c r="X2" s="1203">
        <f>'6C'!I49</f>
        <v>0</v>
      </c>
      <c r="Y2" s="1203">
        <f>'6C'!I50</f>
        <v>0</v>
      </c>
      <c r="Z2" s="1203">
        <f>'6C'!I51</f>
        <v>0</v>
      </c>
      <c r="AA2" s="1203">
        <f>'6C'!I52</f>
        <v>0</v>
      </c>
      <c r="AB2" s="1203">
        <f>'6C'!I53</f>
        <v>0</v>
      </c>
      <c r="AC2" s="1203">
        <f>'6C'!I54</f>
        <v>0</v>
      </c>
      <c r="AD2" s="1203">
        <f>'6C'!I55</f>
        <v>0</v>
      </c>
      <c r="AE2" s="1203">
        <f>'6C'!I56</f>
        <v>0</v>
      </c>
      <c r="AF2" s="1203">
        <f>'6C'!I57</f>
        <v>0</v>
      </c>
      <c r="AG2" s="1203">
        <f>'6C'!I58</f>
        <v>0</v>
      </c>
      <c r="AH2" s="1203">
        <f>'6C'!I59</f>
        <v>0</v>
      </c>
      <c r="AI2" s="1203">
        <f>'6C'!I60</f>
        <v>0</v>
      </c>
      <c r="AJ2" s="1203">
        <f>'6C'!I61</f>
        <v>0</v>
      </c>
      <c r="AK2" s="1203">
        <f>'6C'!I65</f>
        <v>0</v>
      </c>
      <c r="AL2" s="1203">
        <f>'6C'!I66</f>
        <v>0</v>
      </c>
      <c r="AM2" s="1203">
        <f>'6C'!I70</f>
        <v>0</v>
      </c>
      <c r="AN2" s="1203">
        <f>'6C'!I71</f>
        <v>0</v>
      </c>
      <c r="AO2" s="1203">
        <f>'6C'!I72</f>
        <v>0</v>
      </c>
      <c r="AP2" s="1203">
        <f>'6C'!I73</f>
        <v>0</v>
      </c>
      <c r="AQ2" s="1203">
        <f>'6C'!I74</f>
        <v>0</v>
      </c>
      <c r="AR2" s="1203">
        <f>'6C'!I78</f>
        <v>0</v>
      </c>
      <c r="AS2" s="1203">
        <f>'6C'!I79</f>
        <v>0</v>
      </c>
      <c r="AT2" s="1203">
        <f>'6C'!I80</f>
        <v>0</v>
      </c>
      <c r="AU2" s="1203">
        <f>'6C'!I81</f>
        <v>0</v>
      </c>
      <c r="AV2" s="1203">
        <f>'6C'!I82</f>
        <v>0</v>
      </c>
      <c r="AW2" s="1203">
        <f>'6C'!I83</f>
        <v>0</v>
      </c>
      <c r="AX2" s="1203">
        <f>'6C'!I84</f>
        <v>0</v>
      </c>
      <c r="AY2" s="1203">
        <f>'6C'!I85</f>
        <v>0</v>
      </c>
      <c r="AZ2" s="1203">
        <f>'6C'!I89</f>
        <v>0</v>
      </c>
      <c r="BA2" s="1203">
        <f>'6C'!I90</f>
        <v>0</v>
      </c>
      <c r="BB2" s="1203">
        <f>'6C'!I91</f>
        <v>0</v>
      </c>
      <c r="BC2" s="1203">
        <f>'6C'!I95</f>
        <v>0</v>
      </c>
      <c r="BD2" s="1203">
        <f>'6C'!I96</f>
        <v>0</v>
      </c>
      <c r="BE2" s="1203">
        <f>'6C'!I97</f>
        <v>0</v>
      </c>
      <c r="BF2" s="1203">
        <f>'6C'!I98</f>
        <v>0</v>
      </c>
      <c r="BG2" s="1203">
        <f>'6C'!I99</f>
        <v>0</v>
      </c>
      <c r="BH2" s="1203">
        <f>'6C'!I100</f>
        <v>0</v>
      </c>
      <c r="BI2" s="1203">
        <f>'6C'!I101</f>
        <v>0</v>
      </c>
      <c r="BJ2" s="1203">
        <f>'6C'!I102</f>
        <v>0</v>
      </c>
      <c r="BK2" s="1203">
        <f>'6C'!I103</f>
        <v>0</v>
      </c>
      <c r="BL2" s="1203">
        <f>'6C'!I105</f>
        <v>0</v>
      </c>
      <c r="BM2" s="1203">
        <f>'6C'!I106</f>
        <v>0</v>
      </c>
      <c r="BN2" s="1203">
        <f>'6C'!I110</f>
        <v>0</v>
      </c>
      <c r="BO2" s="1203">
        <f>'6C'!I111</f>
        <v>0</v>
      </c>
      <c r="BP2" s="1203">
        <f>'6C'!I112</f>
        <v>0</v>
      </c>
      <c r="BQ2" s="1203">
        <f>'6C'!I113</f>
        <v>0</v>
      </c>
      <c r="BR2" s="1203">
        <f>'6C'!I114</f>
        <v>0</v>
      </c>
      <c r="BS2" s="1203">
        <f>'6C'!I115</f>
        <v>0</v>
      </c>
      <c r="BT2" s="1203">
        <f>'6C'!I116</f>
        <v>0</v>
      </c>
      <c r="BU2" s="1203">
        <f>'6C'!J22</f>
        <v>0</v>
      </c>
      <c r="BV2" s="1203">
        <f>'6C'!J23</f>
        <v>0</v>
      </c>
      <c r="BW2" s="1203">
        <f>'6C'!J24</f>
        <v>0</v>
      </c>
      <c r="BX2" s="1203">
        <f>'6C'!J25</f>
        <v>0</v>
      </c>
      <c r="BY2" s="1203">
        <f>'6C'!J26</f>
        <v>0</v>
      </c>
      <c r="BZ2" s="1203">
        <f>'6C'!J30</f>
        <v>0</v>
      </c>
      <c r="CA2" s="1203">
        <f>'6C'!J31</f>
        <v>0</v>
      </c>
      <c r="CB2" s="1203">
        <f>'6C'!J32</f>
        <v>0</v>
      </c>
      <c r="CC2" s="1203">
        <f>'6C'!J34</f>
        <v>0</v>
      </c>
      <c r="CD2" s="1203">
        <f>'6C'!J34</f>
        <v>0</v>
      </c>
      <c r="CE2" s="1203">
        <f>'6C'!J35</f>
        <v>0</v>
      </c>
      <c r="CF2" s="1203">
        <f>'6C'!J36</f>
        <v>0</v>
      </c>
      <c r="CG2" s="1203">
        <f>'6C'!J37</f>
        <v>0</v>
      </c>
      <c r="CH2" s="1203">
        <f>'6C'!J38</f>
        <v>0</v>
      </c>
      <c r="CI2" s="1203">
        <f>'6C'!J40</f>
        <v>0</v>
      </c>
      <c r="CJ2" s="1203">
        <f>'6C'!J41</f>
        <v>0</v>
      </c>
      <c r="CK2" s="1203">
        <f>'6C'!J42</f>
        <v>0</v>
      </c>
      <c r="CL2" s="1203">
        <f>'6C'!J43</f>
        <v>0</v>
      </c>
      <c r="CM2" s="1203">
        <f>'6C'!J44</f>
        <v>0</v>
      </c>
      <c r="CN2" s="1203">
        <f>'6C'!J45</f>
        <v>0</v>
      </c>
      <c r="CO2" s="1203">
        <f>'6C'!J50</f>
        <v>0</v>
      </c>
      <c r="CP2" s="1203">
        <f>'6C'!J51</f>
        <v>0</v>
      </c>
      <c r="CQ2" s="1203">
        <f>'6C'!J52</f>
        <v>0</v>
      </c>
      <c r="CR2" s="1203">
        <f>'6C'!J53</f>
        <v>0</v>
      </c>
      <c r="CS2" s="1203">
        <f>'6C'!J54</f>
        <v>0</v>
      </c>
      <c r="CT2" s="1203">
        <f>'6C'!J55</f>
        <v>0</v>
      </c>
      <c r="CU2" s="1203">
        <f>'6C'!J56</f>
        <v>0</v>
      </c>
      <c r="CV2" s="1203">
        <f>'6C'!J57</f>
        <v>0</v>
      </c>
      <c r="CW2" s="1203">
        <f>'6C'!J58</f>
        <v>0</v>
      </c>
      <c r="CX2" s="1203">
        <f>'6C'!J59</f>
        <v>0</v>
      </c>
      <c r="CY2" s="1203">
        <f>'6C'!J60</f>
        <v>0</v>
      </c>
      <c r="CZ2" s="1203">
        <f>'6C'!J61</f>
        <v>0</v>
      </c>
      <c r="DA2" s="1203">
        <f>'6C'!J70</f>
        <v>0</v>
      </c>
      <c r="DB2" s="1203">
        <f>'6C'!J71</f>
        <v>0</v>
      </c>
      <c r="DC2" s="1203">
        <f>'6C'!J72</f>
        <v>0</v>
      </c>
      <c r="DD2" s="1203">
        <f>'6C'!J73</f>
        <v>0</v>
      </c>
      <c r="DE2" s="1203">
        <f>'6C'!J95</f>
        <v>0</v>
      </c>
      <c r="DF2" s="1203">
        <f>'6C'!J96</f>
        <v>0</v>
      </c>
      <c r="DG2" s="1203">
        <f>'6C'!J97</f>
        <v>0</v>
      </c>
      <c r="DH2" s="1203">
        <f>'6C'!J98</f>
        <v>0</v>
      </c>
      <c r="DI2" s="1203">
        <f>'6C'!J99</f>
        <v>0</v>
      </c>
      <c r="DJ2" s="1203">
        <f>'6C'!J100</f>
        <v>0</v>
      </c>
      <c r="DK2" s="1203">
        <f>'6C'!J101</f>
        <v>0</v>
      </c>
      <c r="DL2" s="1203">
        <f>'6C'!J103</f>
        <v>0</v>
      </c>
      <c r="DM2" s="1203">
        <f>'6C'!K30</f>
        <v>0</v>
      </c>
      <c r="DN2" s="1203">
        <f>'6C'!K31</f>
        <v>0</v>
      </c>
      <c r="DO2" s="1203">
        <f>'6C'!K32</f>
        <v>0</v>
      </c>
      <c r="DP2" s="1203">
        <f>'6C'!K33</f>
        <v>0</v>
      </c>
      <c r="DQ2" s="1203">
        <f>'6C'!K34</f>
        <v>0</v>
      </c>
      <c r="DR2" s="1203">
        <f>'6C'!K35</f>
        <v>0</v>
      </c>
      <c r="DS2" s="1203">
        <f>'6C'!K36</f>
        <v>0</v>
      </c>
      <c r="DT2" s="1203">
        <f>'6C'!K37</f>
        <v>0</v>
      </c>
      <c r="DU2" s="1203">
        <f>'6C'!K38</f>
        <v>0</v>
      </c>
      <c r="DV2" s="1203">
        <f>'6C'!K40</f>
        <v>0</v>
      </c>
      <c r="DW2" s="1203">
        <f>'6C'!K41</f>
        <v>0</v>
      </c>
      <c r="DX2" s="1203">
        <f>'6C'!K42</f>
        <v>0</v>
      </c>
      <c r="DY2" s="1203">
        <f>'6C'!K43</f>
        <v>0</v>
      </c>
      <c r="DZ2" s="1203">
        <f>'6C'!K44</f>
        <v>0</v>
      </c>
      <c r="EA2" s="1203">
        <f>'6C'!K45</f>
        <v>0</v>
      </c>
      <c r="EB2" s="1203">
        <f>'6C'!K50</f>
        <v>0</v>
      </c>
      <c r="EC2" s="1203">
        <f>'6C'!K51</f>
        <v>0</v>
      </c>
      <c r="ED2" s="1203">
        <f>'6C'!K52</f>
        <v>0</v>
      </c>
      <c r="EE2" s="1203">
        <f>'6C'!K53</f>
        <v>0</v>
      </c>
      <c r="EF2" s="1203">
        <f>'6C'!K54</f>
        <v>0</v>
      </c>
      <c r="EG2" s="1203">
        <f>'6C'!K55</f>
        <v>0</v>
      </c>
      <c r="EH2" s="1203">
        <f>'6C'!K56</f>
        <v>0</v>
      </c>
      <c r="EI2" s="1203">
        <f>'6C'!K57</f>
        <v>0</v>
      </c>
      <c r="EJ2" s="1203">
        <f>'6C'!K58</f>
        <v>0</v>
      </c>
      <c r="EK2" s="1203">
        <f>'6C'!K59</f>
        <v>0</v>
      </c>
      <c r="EL2" s="1203">
        <f>'6C'!K60</f>
        <v>0</v>
      </c>
      <c r="EM2" s="1203">
        <f>'6C'!K61</f>
        <v>0</v>
      </c>
      <c r="EN2" s="1203">
        <f>'6C'!K70</f>
        <v>0</v>
      </c>
      <c r="EO2" s="1203">
        <f>'6C'!K71</f>
        <v>0</v>
      </c>
      <c r="EP2" s="1203">
        <f>'6C'!K72</f>
        <v>0</v>
      </c>
      <c r="EQ2" s="1203">
        <f>'6C'!K73</f>
        <v>0</v>
      </c>
      <c r="ER2" s="1203">
        <f>'6C'!K95</f>
        <v>0</v>
      </c>
      <c r="ES2" s="1203">
        <f>'6C'!K96</f>
        <v>0</v>
      </c>
      <c r="ET2" s="1203">
        <f>'6C'!K97</f>
        <v>0</v>
      </c>
      <c r="EU2" s="1203">
        <f>'6C'!K98</f>
        <v>0</v>
      </c>
      <c r="EV2" s="1203">
        <f>'6C'!K99</f>
        <v>0</v>
      </c>
      <c r="EW2" s="1203">
        <f>'6C'!K100</f>
        <v>0</v>
      </c>
      <c r="EX2" s="1203">
        <f>'6C'!K101</f>
        <v>0</v>
      </c>
      <c r="EY2" s="1203">
        <f>'6C'!K103</f>
        <v>0</v>
      </c>
    </row>
  </sheetData>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5:J56"/>
  <sheetViews>
    <sheetView showGridLines="0" topLeftCell="A52" zoomScaleNormal="100" workbookViewId="0">
      <selection activeCell="I31" sqref="I31"/>
    </sheetView>
  </sheetViews>
  <sheetFormatPr defaultColWidth="9.1796875" defaultRowHeight="14.5" x14ac:dyDescent="0.35"/>
  <cols>
    <col min="1" max="2" width="1.7265625" style="324" customWidth="1"/>
    <col min="3" max="3" width="5.453125" style="324" customWidth="1"/>
    <col min="4" max="4" width="2.81640625" style="324" customWidth="1"/>
    <col min="5" max="5" width="14.26953125" style="324" customWidth="1"/>
    <col min="6" max="6" width="60.1796875" style="324" customWidth="1"/>
    <col min="7" max="7" width="11.453125" style="324" customWidth="1"/>
    <col min="8" max="8" width="16" style="324" bestFit="1" customWidth="1"/>
    <col min="9" max="9" width="1.7265625" style="324" customWidth="1"/>
    <col min="10" max="10" width="14.54296875" style="324" bestFit="1" customWidth="1"/>
    <col min="11" max="16384" width="9.1796875" style="324"/>
  </cols>
  <sheetData>
    <row r="5" spans="2:9" ht="9" customHeight="1" thickBot="1" x14ac:dyDescent="0.4"/>
    <row r="6" spans="2:9" ht="9" customHeight="1" x14ac:dyDescent="0.35">
      <c r="B6" s="394"/>
      <c r="C6" s="395"/>
      <c r="D6" s="395"/>
      <c r="E6" s="395"/>
      <c r="F6" s="396"/>
      <c r="G6" s="396"/>
      <c r="H6" s="396"/>
      <c r="I6" s="397"/>
    </row>
    <row r="7" spans="2:9" ht="18.5" x14ac:dyDescent="0.45">
      <c r="B7" s="398"/>
      <c r="C7" s="1851" t="s">
        <v>971</v>
      </c>
      <c r="D7" s="1851"/>
      <c r="E7" s="1851"/>
      <c r="F7" s="1851"/>
      <c r="G7" s="1851"/>
      <c r="H7"/>
      <c r="I7" s="399"/>
    </row>
    <row r="8" spans="2:9" x14ac:dyDescent="0.35">
      <c r="B8" s="398"/>
      <c r="C8" s="400"/>
      <c r="D8" s="400"/>
      <c r="E8" s="400"/>
      <c r="F8" s="401"/>
      <c r="G8" s="401"/>
      <c r="H8" s="401"/>
      <c r="I8" s="399"/>
    </row>
    <row r="9" spans="2:9" ht="15" thickBot="1" x14ac:dyDescent="0.4">
      <c r="B9" s="398"/>
      <c r="C9" s="1856" t="str">
        <f>IF('1'!G5="","Enter Project Name on Form 1",(CONCATENATE("Project Name: ",'1'!G5)))</f>
        <v>Enter Project Name on Form 1</v>
      </c>
      <c r="D9" s="1856"/>
      <c r="E9" s="1856"/>
      <c r="F9" s="1856"/>
      <c r="G9"/>
      <c r="H9" s="17"/>
      <c r="I9" s="402"/>
    </row>
    <row r="10" spans="2:9" ht="15" thickBot="1" x14ac:dyDescent="0.4">
      <c r="B10" s="398"/>
      <c r="C10" s="400"/>
      <c r="D10" s="400"/>
      <c r="E10" s="400"/>
      <c r="F10" s="137"/>
      <c r="G10" s="138"/>
      <c r="H10" s="139"/>
      <c r="I10" s="403"/>
    </row>
    <row r="11" spans="2:9" ht="15" thickBot="1" x14ac:dyDescent="0.4">
      <c r="B11" s="398"/>
      <c r="C11" s="1857" t="s">
        <v>974</v>
      </c>
      <c r="D11" s="1858"/>
      <c r="E11" s="137" t="s">
        <v>973</v>
      </c>
      <c r="F11" s="137"/>
      <c r="G11" s="138"/>
      <c r="H11" s="139"/>
      <c r="I11" s="403"/>
    </row>
    <row r="12" spans="2:9" x14ac:dyDescent="0.35">
      <c r="B12" s="398"/>
      <c r="C12" s="400"/>
      <c r="D12" s="400"/>
      <c r="E12" s="400"/>
      <c r="F12" s="137"/>
      <c r="G12" s="138"/>
      <c r="H12" s="139"/>
      <c r="I12" s="403"/>
    </row>
    <row r="13" spans="2:9" x14ac:dyDescent="0.35">
      <c r="B13" s="398"/>
      <c r="C13" s="137" t="s">
        <v>240</v>
      </c>
      <c r="D13"/>
      <c r="E13"/>
      <c r="F13"/>
      <c r="G13" s="138"/>
      <c r="H13" s="139"/>
      <c r="I13" s="403"/>
    </row>
    <row r="14" spans="2:9" ht="30" customHeight="1" x14ac:dyDescent="0.35">
      <c r="B14" s="398"/>
      <c r="C14" s="400"/>
      <c r="D14" s="1859" t="s">
        <v>241</v>
      </c>
      <c r="E14" s="1859"/>
      <c r="F14" s="1860"/>
      <c r="G14" s="1548" t="s">
        <v>509</v>
      </c>
      <c r="H14"/>
      <c r="I14" s="403"/>
    </row>
    <row r="15" spans="2:9" ht="15" thickBot="1" x14ac:dyDescent="0.4">
      <c r="B15" s="398"/>
      <c r="C15" s="400"/>
      <c r="D15" s="400"/>
      <c r="E15" s="400"/>
      <c r="F15" s="137"/>
      <c r="G15" s="138"/>
      <c r="H15" s="138"/>
      <c r="I15" s="403"/>
    </row>
    <row r="16" spans="2:9" ht="24.5" thickBot="1" x14ac:dyDescent="0.4">
      <c r="B16" s="398"/>
      <c r="C16" s="400"/>
      <c r="D16" s="400"/>
      <c r="E16" s="400"/>
      <c r="F16" s="137"/>
      <c r="G16" s="140" t="s">
        <v>22</v>
      </c>
      <c r="H16" s="141" t="s">
        <v>235</v>
      </c>
      <c r="I16" s="403"/>
    </row>
    <row r="17" spans="2:9" ht="15" thickBot="1" x14ac:dyDescent="0.4">
      <c r="B17" s="398"/>
      <c r="C17" s="142" t="s">
        <v>242</v>
      </c>
      <c r="D17" s="1186"/>
      <c r="E17" s="142"/>
      <c r="F17" s="143"/>
      <c r="G17" s="404"/>
      <c r="H17" s="404"/>
      <c r="I17" s="403"/>
    </row>
    <row r="18" spans="2:9" x14ac:dyDescent="0.35">
      <c r="B18" s="398"/>
      <c r="C18" s="144" t="s">
        <v>243</v>
      </c>
      <c r="D18"/>
      <c r="E18"/>
      <c r="F18"/>
      <c r="G18" s="702">
        <f>'6C'!J119</f>
        <v>0</v>
      </c>
      <c r="H18" s="145">
        <f>'6C'!K119</f>
        <v>0</v>
      </c>
      <c r="I18" s="403"/>
    </row>
    <row r="19" spans="2:9" x14ac:dyDescent="0.35">
      <c r="B19" s="398"/>
      <c r="C19" s="138" t="s">
        <v>244</v>
      </c>
      <c r="D19"/>
      <c r="E19"/>
      <c r="F19"/>
      <c r="G19" s="698"/>
      <c r="H19" s="697"/>
      <c r="I19" s="403"/>
    </row>
    <row r="20" spans="2:9" x14ac:dyDescent="0.35">
      <c r="B20" s="398"/>
      <c r="C20" s="138" t="s">
        <v>245</v>
      </c>
      <c r="D20"/>
      <c r="E20"/>
      <c r="F20"/>
      <c r="G20" s="698"/>
      <c r="H20" s="699"/>
      <c r="I20" s="403"/>
    </row>
    <row r="21" spans="2:9" x14ac:dyDescent="0.35">
      <c r="B21" s="398"/>
      <c r="C21" s="1217" t="s">
        <v>246</v>
      </c>
      <c r="D21" s="1213"/>
      <c r="E21"/>
      <c r="F21" s="1214"/>
      <c r="G21" s="698"/>
      <c r="H21" s="699"/>
      <c r="I21" s="403"/>
    </row>
    <row r="22" spans="2:9" x14ac:dyDescent="0.35">
      <c r="B22" s="398"/>
      <c r="C22" s="146" t="s">
        <v>247</v>
      </c>
      <c r="D22" s="405"/>
      <c r="E22" s="1547"/>
      <c r="F22" s="405"/>
      <c r="G22" s="700"/>
      <c r="H22" s="701"/>
      <c r="I22" s="403"/>
    </row>
    <row r="23" spans="2:9" ht="15" thickBot="1" x14ac:dyDescent="0.4">
      <c r="B23" s="398"/>
      <c r="C23" s="144" t="s">
        <v>248</v>
      </c>
      <c r="D23"/>
      <c r="E23"/>
      <c r="F23"/>
      <c r="G23" s="147">
        <f>G18-(SUM(G19:G22))</f>
        <v>0</v>
      </c>
      <c r="H23" s="148">
        <f>H18-(SUM(H20:H22))</f>
        <v>0</v>
      </c>
      <c r="I23" s="403"/>
    </row>
    <row r="24" spans="2:9" ht="15" thickBot="1" x14ac:dyDescent="0.4">
      <c r="B24" s="398"/>
      <c r="C24" s="138"/>
      <c r="D24"/>
      <c r="E24"/>
      <c r="F24"/>
      <c r="G24" s="139"/>
      <c r="H24" s="138"/>
      <c r="I24" s="403"/>
    </row>
    <row r="25" spans="2:9" x14ac:dyDescent="0.35">
      <c r="B25" s="398"/>
      <c r="C25" s="138" t="s">
        <v>248</v>
      </c>
      <c r="D25"/>
      <c r="E25"/>
      <c r="F25"/>
      <c r="G25" s="702">
        <f>G23</f>
        <v>0</v>
      </c>
      <c r="H25" s="703">
        <f>H23</f>
        <v>0</v>
      </c>
      <c r="I25" s="403"/>
    </row>
    <row r="26" spans="2:9" x14ac:dyDescent="0.35">
      <c r="B26" s="398"/>
      <c r="C26" s="138" t="s">
        <v>249</v>
      </c>
      <c r="D26"/>
      <c r="E26"/>
      <c r="F26"/>
      <c r="G26" s="704" t="str">
        <f>IF(G23&lt;&gt;0,"100%","")</f>
        <v/>
      </c>
      <c r="H26" s="705" t="str">
        <f>IF(G14="Yes",130%,(IF(G14="No",100%,"")))</f>
        <v/>
      </c>
      <c r="I26" s="403"/>
    </row>
    <row r="27" spans="2:9" x14ac:dyDescent="0.35">
      <c r="B27" s="398"/>
      <c r="C27" s="146" t="s">
        <v>250</v>
      </c>
      <c r="D27" s="405"/>
      <c r="E27" s="1547"/>
      <c r="F27" s="405"/>
      <c r="G27" s="1088"/>
      <c r="H27" s="1087"/>
      <c r="I27" s="403"/>
    </row>
    <row r="28" spans="2:9" ht="15" thickBot="1" x14ac:dyDescent="0.4">
      <c r="B28" s="398"/>
      <c r="C28" s="144" t="s">
        <v>251</v>
      </c>
      <c r="D28"/>
      <c r="E28"/>
      <c r="F28"/>
      <c r="G28" s="149">
        <f>IFERROR(((G25*G26)*G27),0)</f>
        <v>0</v>
      </c>
      <c r="H28" s="150">
        <f>IFERROR(((H25*H26)*H27),0)</f>
        <v>0</v>
      </c>
      <c r="I28" s="403"/>
    </row>
    <row r="29" spans="2:9" ht="15" thickBot="1" x14ac:dyDescent="0.4">
      <c r="B29" s="398"/>
      <c r="C29" s="138"/>
      <c r="D29"/>
      <c r="E29"/>
      <c r="F29"/>
      <c r="G29" s="138"/>
      <c r="H29" s="138"/>
      <c r="I29" s="403"/>
    </row>
    <row r="30" spans="2:9" x14ac:dyDescent="0.35">
      <c r="B30" s="398"/>
      <c r="C30" s="138" t="s">
        <v>251</v>
      </c>
      <c r="D30"/>
      <c r="E30"/>
      <c r="F30"/>
      <c r="G30" s="702">
        <f>G28</f>
        <v>0</v>
      </c>
      <c r="H30" s="703">
        <f>H28</f>
        <v>0</v>
      </c>
      <c r="I30" s="403"/>
    </row>
    <row r="31" spans="2:9" x14ac:dyDescent="0.35">
      <c r="B31" s="398"/>
      <c r="C31" s="146" t="s">
        <v>252</v>
      </c>
      <c r="D31" s="406"/>
      <c r="E31" s="406"/>
      <c r="F31" s="405"/>
      <c r="G31" s="1216"/>
      <c r="H31" s="1351"/>
      <c r="I31" s="403"/>
    </row>
    <row r="32" spans="2:9" ht="15" thickBot="1" x14ac:dyDescent="0.4">
      <c r="B32" s="398"/>
      <c r="C32" s="144" t="s">
        <v>253</v>
      </c>
      <c r="D32"/>
      <c r="E32"/>
      <c r="F32"/>
      <c r="G32" s="147">
        <f>G30*G31</f>
        <v>0</v>
      </c>
      <c r="H32" s="148">
        <f>H30*H31</f>
        <v>0</v>
      </c>
      <c r="I32" s="403"/>
    </row>
    <row r="33" spans="2:9" ht="15" customHeight="1" thickBot="1" x14ac:dyDescent="0.4">
      <c r="B33" s="398"/>
      <c r="C33" s="138"/>
      <c r="D33"/>
      <c r="E33"/>
      <c r="F33"/>
      <c r="G33" s="138"/>
      <c r="H33" s="138"/>
      <c r="I33" s="403"/>
    </row>
    <row r="34" spans="2:9" ht="15" thickBot="1" x14ac:dyDescent="0.4">
      <c r="B34" s="398"/>
      <c r="C34" s="144" t="s">
        <v>479</v>
      </c>
      <c r="D34"/>
      <c r="E34"/>
      <c r="F34"/>
      <c r="G34" s="138"/>
      <c r="H34" s="151">
        <f>G32+H32</f>
        <v>0</v>
      </c>
      <c r="I34" s="403"/>
    </row>
    <row r="35" spans="2:9" x14ac:dyDescent="0.35">
      <c r="B35" s="398"/>
      <c r="C35" s="137"/>
      <c r="D35" s="137"/>
      <c r="E35" s="138"/>
      <c r="F35"/>
      <c r="G35" s="138"/>
      <c r="H35" s="138"/>
      <c r="I35" s="403"/>
    </row>
    <row r="36" spans="2:9" ht="15" thickBot="1" x14ac:dyDescent="0.4">
      <c r="B36" s="398"/>
      <c r="C36" s="1218" t="s">
        <v>254</v>
      </c>
      <c r="D36" s="1218"/>
      <c r="E36" s="1219"/>
      <c r="F36" s="1186"/>
      <c r="G36" s="1219"/>
      <c r="H36" s="152"/>
      <c r="I36" s="403"/>
    </row>
    <row r="37" spans="2:9" x14ac:dyDescent="0.35">
      <c r="B37" s="398"/>
      <c r="C37" s="138" t="s">
        <v>503</v>
      </c>
      <c r="D37"/>
      <c r="E37"/>
      <c r="F37"/>
      <c r="G37" s="138"/>
      <c r="H37" s="706">
        <f>'6A'!K124</f>
        <v>0</v>
      </c>
      <c r="I37" s="153"/>
    </row>
    <row r="38" spans="2:9" x14ac:dyDescent="0.35">
      <c r="B38" s="398"/>
      <c r="C38" s="146" t="s">
        <v>972</v>
      </c>
      <c r="D38" s="406"/>
      <c r="E38" s="406"/>
      <c r="F38" s="406"/>
      <c r="G38" s="299"/>
      <c r="H38" s="707">
        <f>-((SUM('7'!E27:F35))-(SUMIF('7'!D27:D36,"Tax*",'7'!E27:E36)))</f>
        <v>0</v>
      </c>
      <c r="I38" s="403"/>
    </row>
    <row r="39" spans="2:9" ht="15" thickBot="1" x14ac:dyDescent="0.4">
      <c r="B39" s="398"/>
      <c r="C39" s="144" t="s">
        <v>255</v>
      </c>
      <c r="D39"/>
      <c r="E39"/>
      <c r="F39"/>
      <c r="G39" s="144"/>
      <c r="H39" s="154">
        <f>H37+H38</f>
        <v>0</v>
      </c>
      <c r="I39" s="403"/>
    </row>
    <row r="40" spans="2:9" ht="15" thickBot="1" x14ac:dyDescent="0.4">
      <c r="B40" s="398"/>
      <c r="C40" s="138"/>
      <c r="D40"/>
      <c r="E40"/>
      <c r="F40"/>
      <c r="G40" s="138"/>
      <c r="H40" s="139"/>
      <c r="I40" s="403"/>
    </row>
    <row r="41" spans="2:9" x14ac:dyDescent="0.35">
      <c r="B41" s="398"/>
      <c r="C41" s="138" t="s">
        <v>255</v>
      </c>
      <c r="D41"/>
      <c r="E41"/>
      <c r="F41"/>
      <c r="G41" s="138"/>
      <c r="H41" s="706">
        <f>H39</f>
        <v>0</v>
      </c>
      <c r="I41" s="403"/>
    </row>
    <row r="42" spans="2:9" ht="15" thickBot="1" x14ac:dyDescent="0.4">
      <c r="B42" s="398"/>
      <c r="C42" s="138" t="s">
        <v>678</v>
      </c>
      <c r="D42"/>
      <c r="E42"/>
      <c r="F42"/>
      <c r="G42" s="138"/>
      <c r="H42" s="1572"/>
      <c r="I42" s="403"/>
    </row>
    <row r="43" spans="2:9" ht="15" thickBot="1" x14ac:dyDescent="0.4">
      <c r="B43" s="398"/>
      <c r="C43" s="146" t="s">
        <v>256</v>
      </c>
      <c r="D43" s="406"/>
      <c r="E43" s="406"/>
      <c r="F43" s="406"/>
      <c r="G43" s="146"/>
      <c r="H43" s="540">
        <v>10</v>
      </c>
      <c r="I43" s="403"/>
    </row>
    <row r="44" spans="2:9" ht="15" thickBot="1" x14ac:dyDescent="0.4">
      <c r="B44" s="398"/>
      <c r="C44" s="144" t="s">
        <v>257</v>
      </c>
      <c r="D44"/>
      <c r="E44"/>
      <c r="F44"/>
      <c r="G44" s="138"/>
      <c r="H44" s="155">
        <f>IFERROR(((H41/H42)/10),0)</f>
        <v>0</v>
      </c>
      <c r="I44" s="403"/>
    </row>
    <row r="45" spans="2:9" x14ac:dyDescent="0.35">
      <c r="B45" s="398"/>
      <c r="C45" s="137"/>
      <c r="D45" s="137"/>
      <c r="E45" s="138"/>
      <c r="F45"/>
      <c r="G45" s="138"/>
      <c r="H45" s="139"/>
      <c r="I45" s="403"/>
    </row>
    <row r="46" spans="2:9" x14ac:dyDescent="0.35">
      <c r="B46" s="398"/>
      <c r="C46" s="137" t="s">
        <v>258</v>
      </c>
      <c r="D46" s="137"/>
      <c r="E46" s="138"/>
      <c r="F46"/>
      <c r="G46" s="138"/>
      <c r="H46" s="1615" t="s">
        <v>509</v>
      </c>
      <c r="I46" s="403"/>
    </row>
    <row r="47" spans="2:9" x14ac:dyDescent="0.35">
      <c r="B47" s="398"/>
      <c r="C47" s="137"/>
      <c r="D47" s="137"/>
      <c r="E47" s="138"/>
      <c r="F47"/>
      <c r="G47" s="138"/>
      <c r="H47" s="139"/>
      <c r="I47" s="403"/>
    </row>
    <row r="48" spans="2:9" ht="15" thickBot="1" x14ac:dyDescent="0.4">
      <c r="B48" s="398"/>
      <c r="C48" s="1218" t="s">
        <v>259</v>
      </c>
      <c r="D48" s="1218"/>
      <c r="E48" s="1219"/>
      <c r="F48" s="1186"/>
      <c r="G48" s="143"/>
      <c r="H48" s="138"/>
      <c r="I48" s="156"/>
    </row>
    <row r="49" spans="2:10" x14ac:dyDescent="0.35">
      <c r="B49" s="398"/>
      <c r="C49" s="138" t="s">
        <v>705</v>
      </c>
      <c r="D49"/>
      <c r="E49"/>
      <c r="F49"/>
      <c r="G49" s="138"/>
      <c r="H49" s="932">
        <f>'2A'!M39</f>
        <v>0</v>
      </c>
      <c r="I49" s="156"/>
    </row>
    <row r="50" spans="2:10" x14ac:dyDescent="0.35">
      <c r="B50" s="398"/>
      <c r="C50" s="146" t="s">
        <v>1018</v>
      </c>
      <c r="D50" s="406"/>
      <c r="E50" s="406"/>
      <c r="F50" s="406"/>
      <c r="G50" s="299"/>
      <c r="H50" s="1587"/>
      <c r="I50" s="156"/>
    </row>
    <row r="51" spans="2:10" ht="15" thickBot="1" x14ac:dyDescent="0.4">
      <c r="B51" s="398"/>
      <c r="C51" s="144" t="s">
        <v>260</v>
      </c>
      <c r="D51"/>
      <c r="E51"/>
      <c r="F51"/>
      <c r="G51" s="138"/>
      <c r="H51" s="155">
        <f>H49*H50</f>
        <v>0</v>
      </c>
      <c r="I51" s="156"/>
    </row>
    <row r="52" spans="2:10" ht="15" thickBot="1" x14ac:dyDescent="0.4">
      <c r="B52" s="398"/>
      <c r="C52" s="400"/>
      <c r="D52" s="400"/>
      <c r="E52" s="400"/>
      <c r="F52" s="137"/>
      <c r="G52" s="138"/>
      <c r="H52" s="138"/>
      <c r="I52" s="153"/>
    </row>
    <row r="53" spans="2:10" s="871" customFormat="1" ht="19.5" thickTop="1" thickBot="1" x14ac:dyDescent="0.5">
      <c r="B53" s="868"/>
      <c r="C53" s="869"/>
      <c r="D53" s="869"/>
      <c r="E53" s="869"/>
      <c r="F53" s="1852" t="s">
        <v>261</v>
      </c>
      <c r="G53" s="1853"/>
      <c r="H53" s="872">
        <f>MIN(H34,H44,H51)</f>
        <v>0</v>
      </c>
      <c r="I53" s="870"/>
    </row>
    <row r="54" spans="2:10" ht="7.5" customHeight="1" thickBot="1" x14ac:dyDescent="0.4">
      <c r="B54" s="933"/>
      <c r="C54"/>
      <c r="D54"/>
      <c r="E54"/>
      <c r="F54"/>
      <c r="G54"/>
      <c r="H54"/>
      <c r="I54" s="934"/>
    </row>
    <row r="55" spans="2:10" ht="15" thickBot="1" x14ac:dyDescent="0.4">
      <c r="B55" s="933"/>
      <c r="C55"/>
      <c r="D55"/>
      <c r="E55"/>
      <c r="F55" s="1854" t="str">
        <f ca="1">IF((SUMIF('7'!D27:D36,"Tax Credits*",'7'!E27:E35))&lt;H55,"Expected LIHTC Equity - ENTER ON FORM 7","Expected LIHTC Equity")</f>
        <v>Expected LIHTC Equity</v>
      </c>
      <c r="G55" s="1855"/>
      <c r="H55" s="873">
        <f>ROUND((H53*H42*10),0)</f>
        <v>0</v>
      </c>
      <c r="I55" s="934"/>
      <c r="J55" s="1352"/>
    </row>
    <row r="56" spans="2:10" ht="15" thickBot="1" x14ac:dyDescent="0.4">
      <c r="B56" s="407"/>
      <c r="C56" s="408"/>
      <c r="D56" s="408"/>
      <c r="E56" s="408"/>
      <c r="F56" s="1199"/>
      <c r="G56" s="1199"/>
      <c r="H56" s="1199"/>
      <c r="I56" s="409"/>
    </row>
  </sheetData>
  <sheetProtection algorithmName="SHA-512" hashValue="Pysqi1jIUHxMR6aDg0PG/j0DjpLb1fB+yG9/ea6DktTZquXRsWncOR+kg1jVR5MICqk4kRNW6/9IXV3oxXOhZg==" saltValue="EjKyKkffdN+hhrkSSHLEyw==" spinCount="100000" sheet="1" formatCells="0" formatColumns="0" formatRows="0"/>
  <mergeCells count="6">
    <mergeCell ref="C7:G7"/>
    <mergeCell ref="F53:G53"/>
    <mergeCell ref="F55:G55"/>
    <mergeCell ref="C9:F9"/>
    <mergeCell ref="C11:D11"/>
    <mergeCell ref="D14:F14"/>
  </mergeCells>
  <conditionalFormatting sqref="F55:G55">
    <cfRule type="containsText" dxfId="65"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xr:uid="{00000000-0002-0000-0F00-000000000000}">
      <formula1>"Select…,Yes,No"</formula1>
    </dataValidation>
    <dataValidation type="list" allowBlank="1" showInputMessage="1" showErrorMessage="1" sqref="H46" xr:uid="{00000000-0002-0000-0F00-000001000000}">
      <formula1>"Select…,Yes,No"</formula1>
    </dataValidation>
    <dataValidation type="list" allowBlank="1" showInputMessage="1" showErrorMessage="1" sqref="J23" xr:uid="{00000000-0002-0000-0F00-000002000000}">
      <formula1>"4%,9%,n/a"</formula1>
    </dataValidation>
    <dataValidation type="list" allowBlank="1" showInputMessage="1" showErrorMessage="1" sqref="C11" xr:uid="{00000000-0002-0000-0F00-000003000000}">
      <formula1>"select…,n/a,4%,9%"</formula1>
    </dataValidation>
  </dataValidations>
  <pageMargins left="0.7" right="0.4" top="0.7" bottom="0.7" header="0.3" footer="0.3"/>
  <pageSetup scale="82" orientation="portrait" r:id="rId1"/>
  <headerFooter>
    <oddFooter>&amp;LForm 6D
LIHTC Calculation&amp;CCFA Forms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FF0000"/>
  </sheetPr>
  <dimension ref="A1:AA2"/>
  <sheetViews>
    <sheetView workbookViewId="0">
      <selection activeCell="I2" sqref="I2"/>
    </sheetView>
  </sheetViews>
  <sheetFormatPr defaultRowHeight="14.5" x14ac:dyDescent="0.35"/>
  <sheetData>
    <row r="1" spans="1:27" x14ac:dyDescent="0.35">
      <c r="A1" s="1202" t="s">
        <v>861</v>
      </c>
      <c r="B1" s="1202" t="s">
        <v>862</v>
      </c>
      <c r="C1" s="1202" t="s">
        <v>863</v>
      </c>
      <c r="D1" s="1202" t="s">
        <v>864</v>
      </c>
      <c r="E1" s="1204" t="s">
        <v>865</v>
      </c>
      <c r="F1" s="1204" t="s">
        <v>866</v>
      </c>
      <c r="G1" t="s">
        <v>867</v>
      </c>
      <c r="H1" t="s">
        <v>868</v>
      </c>
      <c r="I1" t="s">
        <v>869</v>
      </c>
      <c r="J1" t="s">
        <v>870</v>
      </c>
      <c r="K1" t="s">
        <v>871</v>
      </c>
      <c r="L1" s="1204" t="s">
        <v>872</v>
      </c>
      <c r="M1" t="s">
        <v>873</v>
      </c>
      <c r="N1" t="s">
        <v>874</v>
      </c>
      <c r="O1" t="s">
        <v>875</v>
      </c>
      <c r="P1" t="s">
        <v>876</v>
      </c>
      <c r="Q1" s="1204" t="s">
        <v>877</v>
      </c>
      <c r="R1" t="s">
        <v>878</v>
      </c>
      <c r="S1" t="s">
        <v>879</v>
      </c>
      <c r="T1" t="s">
        <v>880</v>
      </c>
      <c r="U1" t="s">
        <v>881</v>
      </c>
      <c r="V1" t="s">
        <v>882</v>
      </c>
      <c r="W1" t="s">
        <v>883</v>
      </c>
      <c r="X1" t="s">
        <v>884</v>
      </c>
      <c r="Y1" t="s">
        <v>885</v>
      </c>
      <c r="Z1" t="s">
        <v>886</v>
      </c>
      <c r="AA1" t="s">
        <v>887</v>
      </c>
    </row>
    <row r="2" spans="1:27" x14ac:dyDescent="0.35">
      <c r="B2" t="s">
        <v>888</v>
      </c>
      <c r="C2" t="s">
        <v>888</v>
      </c>
      <c r="E2" s="1203" t="str">
        <f>'6D'!G14</f>
        <v>Select…</v>
      </c>
      <c r="F2">
        <f>'6D'!H42</f>
        <v>0</v>
      </c>
      <c r="G2" s="1203">
        <f>'6D'!G19</f>
        <v>0</v>
      </c>
      <c r="H2" s="1203">
        <f>'6D'!G20</f>
        <v>0</v>
      </c>
      <c r="I2" s="1203">
        <f>'6D'!G21</f>
        <v>0</v>
      </c>
      <c r="J2" s="1203">
        <f>'6D'!G22</f>
        <v>0</v>
      </c>
      <c r="K2">
        <f>('6D'!G27)*100</f>
        <v>0</v>
      </c>
      <c r="L2">
        <f>('6D'!G31)*100</f>
        <v>0</v>
      </c>
      <c r="M2" s="1203">
        <f>'6D'!H20</f>
        <v>0</v>
      </c>
      <c r="N2" s="1203">
        <f>'6D'!H21</f>
        <v>0</v>
      </c>
      <c r="O2" s="1203">
        <f>'6D'!H22</f>
        <v>0</v>
      </c>
      <c r="P2">
        <f>('6D'!H27)*100</f>
        <v>0</v>
      </c>
      <c r="Q2">
        <f>('6D'!H31)*100</f>
        <v>0</v>
      </c>
      <c r="R2" s="1203">
        <f>'6D'!H39</f>
        <v>0</v>
      </c>
      <c r="S2" s="1203">
        <f>'6D'!H41</f>
        <v>0</v>
      </c>
      <c r="T2">
        <f>'6D'!H49</f>
        <v>0</v>
      </c>
      <c r="U2" s="1203">
        <f>'6D'!H50</f>
        <v>0</v>
      </c>
    </row>
  </sheetData>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dimension ref="B6:O66"/>
  <sheetViews>
    <sheetView showGridLines="0" topLeftCell="A16" zoomScaleNormal="100" workbookViewId="0">
      <selection activeCell="I31" sqref="I31"/>
    </sheetView>
  </sheetViews>
  <sheetFormatPr defaultColWidth="9.1796875" defaultRowHeight="14.5" x14ac:dyDescent="0.35"/>
  <cols>
    <col min="1" max="2" width="1.7265625" style="324" customWidth="1"/>
    <col min="3" max="3" width="2.81640625" style="324" customWidth="1"/>
    <col min="4" max="4" width="14.26953125" style="324" customWidth="1"/>
    <col min="5" max="5" width="9.1796875" style="324"/>
    <col min="6" max="6" width="4.26953125" style="324" customWidth="1"/>
    <col min="7" max="7" width="11.453125" style="324" customWidth="1"/>
    <col min="8" max="8" width="12.26953125" style="324" bestFit="1" customWidth="1"/>
    <col min="9" max="9" width="31.453125" style="324" customWidth="1"/>
    <col min="10" max="10" width="1.7265625" style="324" customWidth="1"/>
    <col min="11" max="16384" width="9.1796875" style="324"/>
  </cols>
  <sheetData>
    <row r="6" spans="2:10" ht="15" thickBot="1" x14ac:dyDescent="0.4"/>
    <row r="7" spans="2:10" x14ac:dyDescent="0.35">
      <c r="B7" s="412"/>
      <c r="C7" s="301"/>
      <c r="D7" s="301"/>
      <c r="E7" s="301"/>
      <c r="F7" s="301"/>
      <c r="G7" s="301"/>
      <c r="H7" s="301"/>
      <c r="I7" s="301"/>
      <c r="J7" s="413"/>
    </row>
    <row r="8" spans="2:10" ht="18.5" x14ac:dyDescent="0.45">
      <c r="B8" s="414"/>
      <c r="C8" s="1702" t="s">
        <v>1027</v>
      </c>
      <c r="D8" s="1702"/>
      <c r="E8" s="1702"/>
      <c r="F8" s="1702"/>
      <c r="G8" s="1702"/>
      <c r="H8" s="1702"/>
      <c r="I8" s="1702"/>
      <c r="J8" s="415"/>
    </row>
    <row r="9" spans="2:10" x14ac:dyDescent="0.35">
      <c r="B9" s="414"/>
      <c r="C9" s="117"/>
      <c r="D9" s="117"/>
      <c r="E9" s="117"/>
      <c r="F9" s="117"/>
      <c r="G9" s="117"/>
      <c r="H9" s="117"/>
      <c r="I9" s="117"/>
      <c r="J9" s="415"/>
    </row>
    <row r="10" spans="2:10" ht="15" thickBot="1" x14ac:dyDescent="0.4">
      <c r="B10" s="414"/>
      <c r="C10" s="1795" t="str">
        <f>IF('1'!G5="","Enter Project Name on Form 1",(CONCATENATE("Project Name: ",'1'!G5)))</f>
        <v>Enter Project Name on Form 1</v>
      </c>
      <c r="D10" s="1795"/>
      <c r="E10" s="1795"/>
      <c r="F10" s="1795"/>
      <c r="G10" s="1795"/>
      <c r="H10" s="1795"/>
      <c r="I10" s="1795"/>
      <c r="J10" s="415"/>
    </row>
    <row r="11" spans="2:10" ht="15" customHeight="1" thickBot="1" x14ac:dyDescent="0.4">
      <c r="B11" s="414"/>
      <c r="C11" s="117"/>
      <c r="D11" s="117"/>
      <c r="E11" s="117"/>
      <c r="F11" s="117"/>
      <c r="G11" s="117"/>
      <c r="H11" s="117"/>
      <c r="I11" s="117"/>
      <c r="J11" s="415"/>
    </row>
    <row r="12" spans="2:10" ht="15" thickBot="1" x14ac:dyDescent="0.4">
      <c r="B12" s="414"/>
      <c r="C12" s="416" t="s">
        <v>262</v>
      </c>
      <c r="D12" s="522"/>
      <c r="E12" s="522"/>
      <c r="F12" s="1618" t="s">
        <v>263</v>
      </c>
      <c r="G12" s="1619" t="s">
        <v>264</v>
      </c>
      <c r="H12" s="1619" t="s">
        <v>83</v>
      </c>
      <c r="I12" s="1620" t="s">
        <v>265</v>
      </c>
      <c r="J12" s="326"/>
    </row>
    <row r="13" spans="2:10" ht="15" thickBot="1" x14ac:dyDescent="0.4">
      <c r="B13" s="414"/>
      <c r="C13" s="417" t="s">
        <v>266</v>
      </c>
      <c r="D13" s="417"/>
      <c r="E13" s="417"/>
      <c r="F13" s="120"/>
      <c r="G13" s="120"/>
      <c r="H13" s="117"/>
      <c r="I13" s="117"/>
      <c r="J13" s="415"/>
    </row>
    <row r="14" spans="2:10" ht="15" thickBot="1" x14ac:dyDescent="0.4">
      <c r="B14" s="414"/>
      <c r="C14" s="40"/>
      <c r="D14" s="40" t="s">
        <v>267</v>
      </c>
      <c r="E14" s="40"/>
      <c r="F14" s="521"/>
      <c r="G14" s="1161"/>
      <c r="H14" s="1492">
        <f>F14*G14</f>
        <v>0</v>
      </c>
      <c r="I14" s="518"/>
      <c r="J14" s="415"/>
    </row>
    <row r="15" spans="2:10" ht="15" thickBot="1" x14ac:dyDescent="0.4">
      <c r="B15" s="414"/>
      <c r="C15" s="40"/>
      <c r="D15" s="40"/>
      <c r="E15" s="40"/>
      <c r="F15" s="418"/>
      <c r="G15" s="419"/>
      <c r="H15" s="1493">
        <f>H14</f>
        <v>0</v>
      </c>
      <c r="I15" s="519"/>
      <c r="J15" s="415"/>
    </row>
    <row r="16" spans="2:10" ht="3.75" customHeight="1" x14ac:dyDescent="0.35">
      <c r="B16" s="414"/>
      <c r="C16" s="40"/>
      <c r="D16" s="40"/>
      <c r="E16" s="40"/>
      <c r="F16" s="120"/>
      <c r="G16" s="120"/>
      <c r="H16" s="19"/>
      <c r="I16" s="117"/>
      <c r="J16" s="415"/>
    </row>
    <row r="17" spans="2:10" ht="15" thickBot="1" x14ac:dyDescent="0.4">
      <c r="B17" s="414"/>
      <c r="C17" s="417" t="s">
        <v>268</v>
      </c>
      <c r="D17" s="417"/>
      <c r="E17" s="417"/>
      <c r="F17" s="120"/>
      <c r="G17" s="120"/>
      <c r="H17" s="19"/>
      <c r="I17" s="117"/>
      <c r="J17" s="415"/>
    </row>
    <row r="18" spans="2:10" x14ac:dyDescent="0.35">
      <c r="B18" s="414"/>
      <c r="C18" s="40"/>
      <c r="D18" s="40" t="s">
        <v>269</v>
      </c>
      <c r="E18" s="40"/>
      <c r="F18" s="708"/>
      <c r="G18" s="1162"/>
      <c r="H18" s="1494">
        <f t="shared" ref="H18:H25" si="0">F18*G18</f>
        <v>0</v>
      </c>
      <c r="I18" s="709"/>
      <c r="J18" s="415"/>
    </row>
    <row r="19" spans="2:10" x14ac:dyDescent="0.35">
      <c r="B19" s="414"/>
      <c r="C19" s="40"/>
      <c r="D19" s="40" t="s">
        <v>270</v>
      </c>
      <c r="E19" s="40"/>
      <c r="F19" s="710"/>
      <c r="G19" s="1163"/>
      <c r="H19" s="1495">
        <f t="shared" si="0"/>
        <v>0</v>
      </c>
      <c r="I19" s="711"/>
      <c r="J19" s="415"/>
    </row>
    <row r="20" spans="2:10" x14ac:dyDescent="0.35">
      <c r="B20" s="414"/>
      <c r="C20" s="40"/>
      <c r="D20" s="40" t="s">
        <v>271</v>
      </c>
      <c r="E20" s="40"/>
      <c r="F20" s="710"/>
      <c r="G20" s="1163"/>
      <c r="H20" s="1495">
        <f t="shared" si="0"/>
        <v>0</v>
      </c>
      <c r="I20" s="711"/>
      <c r="J20" s="415"/>
    </row>
    <row r="21" spans="2:10" x14ac:dyDescent="0.35">
      <c r="B21" s="414"/>
      <c r="C21" s="40"/>
      <c r="D21" s="40" t="s">
        <v>101</v>
      </c>
      <c r="E21" s="40"/>
      <c r="F21" s="710"/>
      <c r="G21" s="1163"/>
      <c r="H21" s="1495">
        <f t="shared" si="0"/>
        <v>0</v>
      </c>
      <c r="I21" s="711"/>
      <c r="J21" s="415"/>
    </row>
    <row r="22" spans="2:10" x14ac:dyDescent="0.35">
      <c r="B22" s="414"/>
      <c r="C22" s="40"/>
      <c r="D22" s="40" t="s">
        <v>272</v>
      </c>
      <c r="E22" s="40"/>
      <c r="F22" s="710"/>
      <c r="G22" s="1163"/>
      <c r="H22" s="1495">
        <f t="shared" si="0"/>
        <v>0</v>
      </c>
      <c r="I22" s="711"/>
      <c r="J22" s="415"/>
    </row>
    <row r="23" spans="2:10" x14ac:dyDescent="0.35">
      <c r="B23" s="414"/>
      <c r="C23" s="40"/>
      <c r="D23" s="40" t="s">
        <v>273</v>
      </c>
      <c r="E23" s="40"/>
      <c r="F23" s="710"/>
      <c r="G23" s="1163"/>
      <c r="H23" s="1495">
        <f t="shared" si="0"/>
        <v>0</v>
      </c>
      <c r="I23" s="711"/>
      <c r="J23" s="415"/>
    </row>
    <row r="24" spans="2:10" x14ac:dyDescent="0.35">
      <c r="B24" s="414"/>
      <c r="C24" s="40"/>
      <c r="D24" s="40" t="s">
        <v>229</v>
      </c>
      <c r="E24" s="40"/>
      <c r="F24" s="710"/>
      <c r="G24" s="1163"/>
      <c r="H24" s="1495">
        <f t="shared" si="0"/>
        <v>0</v>
      </c>
      <c r="I24" s="711"/>
      <c r="J24" s="415"/>
    </row>
    <row r="25" spans="2:10" ht="15" thickBot="1" x14ac:dyDescent="0.4">
      <c r="B25" s="414"/>
      <c r="C25" s="40"/>
      <c r="D25" s="40" t="s">
        <v>274</v>
      </c>
      <c r="E25" s="40"/>
      <c r="F25" s="712"/>
      <c r="G25" s="1164"/>
      <c r="H25" s="1496">
        <f t="shared" si="0"/>
        <v>0</v>
      </c>
      <c r="I25" s="713"/>
      <c r="J25" s="415"/>
    </row>
    <row r="26" spans="2:10" ht="15" thickBot="1" x14ac:dyDescent="0.4">
      <c r="B26" s="414"/>
      <c r="C26" s="40"/>
      <c r="D26" s="40"/>
      <c r="E26" s="40"/>
      <c r="F26" s="418"/>
      <c r="G26" s="420" t="s">
        <v>156</v>
      </c>
      <c r="H26" s="1497">
        <f>SUM(H18:H25)</f>
        <v>0</v>
      </c>
      <c r="I26" s="520"/>
      <c r="J26" s="415"/>
    </row>
    <row r="27" spans="2:10" ht="3.75" customHeight="1" x14ac:dyDescent="0.35">
      <c r="B27" s="414"/>
      <c r="C27" s="40"/>
      <c r="D27" s="40"/>
      <c r="E27" s="40"/>
      <c r="F27" s="120"/>
      <c r="G27" s="120"/>
      <c r="H27" s="19"/>
      <c r="I27" s="117"/>
      <c r="J27" s="415"/>
    </row>
    <row r="28" spans="2:10" ht="15" thickBot="1" x14ac:dyDescent="0.4">
      <c r="B28" s="414"/>
      <c r="C28" s="417" t="s">
        <v>275</v>
      </c>
      <c r="D28" s="417"/>
      <c r="E28" s="417"/>
      <c r="F28" s="120"/>
      <c r="G28" s="120"/>
      <c r="H28" s="19"/>
      <c r="I28" s="117"/>
      <c r="J28" s="415"/>
    </row>
    <row r="29" spans="2:10" x14ac:dyDescent="0.35">
      <c r="B29" s="414"/>
      <c r="C29" s="40"/>
      <c r="D29" s="40" t="s">
        <v>276</v>
      </c>
      <c r="E29" s="40"/>
      <c r="F29" s="708"/>
      <c r="G29" s="1162"/>
      <c r="H29" s="1494">
        <f t="shared" ref="H29:H36" si="1">F29*G29</f>
        <v>0</v>
      </c>
      <c r="I29" s="709"/>
      <c r="J29" s="415"/>
    </row>
    <row r="30" spans="2:10" x14ac:dyDescent="0.35">
      <c r="B30" s="414"/>
      <c r="C30" s="40"/>
      <c r="D30" s="40" t="s">
        <v>277</v>
      </c>
      <c r="E30" s="40"/>
      <c r="F30" s="710"/>
      <c r="G30" s="1163"/>
      <c r="H30" s="1495">
        <f t="shared" si="1"/>
        <v>0</v>
      </c>
      <c r="I30" s="711"/>
      <c r="J30" s="415"/>
    </row>
    <row r="31" spans="2:10" x14ac:dyDescent="0.35">
      <c r="B31" s="414"/>
      <c r="C31" s="40"/>
      <c r="D31" s="40" t="s">
        <v>278</v>
      </c>
      <c r="E31" s="40"/>
      <c r="F31" s="710"/>
      <c r="G31" s="1163"/>
      <c r="H31" s="1495">
        <f t="shared" si="1"/>
        <v>0</v>
      </c>
      <c r="I31" s="711"/>
      <c r="J31" s="415"/>
    </row>
    <row r="32" spans="2:10" x14ac:dyDescent="0.35">
      <c r="B32" s="414"/>
      <c r="C32" s="40"/>
      <c r="D32" s="40" t="s">
        <v>279</v>
      </c>
      <c r="E32" s="40"/>
      <c r="F32" s="710"/>
      <c r="G32" s="1163"/>
      <c r="H32" s="1495">
        <f t="shared" si="1"/>
        <v>0</v>
      </c>
      <c r="I32" s="711"/>
      <c r="J32" s="415"/>
    </row>
    <row r="33" spans="2:10" x14ac:dyDescent="0.35">
      <c r="B33" s="414"/>
      <c r="C33" s="40"/>
      <c r="D33" s="40" t="s">
        <v>280</v>
      </c>
      <c r="E33" s="40"/>
      <c r="F33" s="710"/>
      <c r="G33" s="1163"/>
      <c r="H33" s="1495">
        <f t="shared" si="1"/>
        <v>0</v>
      </c>
      <c r="I33" s="711"/>
      <c r="J33" s="415"/>
    </row>
    <row r="34" spans="2:10" x14ac:dyDescent="0.35">
      <c r="B34" s="414"/>
      <c r="C34" s="40"/>
      <c r="D34" s="40" t="s">
        <v>281</v>
      </c>
      <c r="E34" s="40"/>
      <c r="F34" s="710"/>
      <c r="G34" s="1163"/>
      <c r="H34" s="1495">
        <f t="shared" si="1"/>
        <v>0</v>
      </c>
      <c r="I34" s="711"/>
      <c r="J34" s="415"/>
    </row>
    <row r="35" spans="2:10" x14ac:dyDescent="0.35">
      <c r="B35" s="414"/>
      <c r="C35" s="40"/>
      <c r="D35" s="40" t="s">
        <v>282</v>
      </c>
      <c r="E35" s="40"/>
      <c r="F35" s="710"/>
      <c r="G35" s="1163"/>
      <c r="H35" s="1495">
        <f t="shared" si="1"/>
        <v>0</v>
      </c>
      <c r="I35" s="711"/>
      <c r="J35" s="415"/>
    </row>
    <row r="36" spans="2:10" ht="15" thickBot="1" x14ac:dyDescent="0.4">
      <c r="B36" s="414"/>
      <c r="C36" s="40"/>
      <c r="D36" s="40" t="s">
        <v>283</v>
      </c>
      <c r="E36" s="40"/>
      <c r="F36" s="714"/>
      <c r="G36" s="1165"/>
      <c r="H36" s="1496">
        <f t="shared" si="1"/>
        <v>0</v>
      </c>
      <c r="I36" s="713"/>
      <c r="J36" s="415"/>
    </row>
    <row r="37" spans="2:10" ht="15" thickBot="1" x14ac:dyDescent="0.4">
      <c r="B37" s="414"/>
      <c r="C37" s="40"/>
      <c r="D37" s="40"/>
      <c r="E37" s="40"/>
      <c r="F37" s="418"/>
      <c r="G37" s="420" t="s">
        <v>156</v>
      </c>
      <c r="H37" s="1493">
        <f>SUM(H29:H36)</f>
        <v>0</v>
      </c>
      <c r="I37" s="519"/>
      <c r="J37" s="415"/>
    </row>
    <row r="38" spans="2:10" ht="3.75" customHeight="1" x14ac:dyDescent="0.35">
      <c r="B38" s="414"/>
      <c r="C38" s="40"/>
      <c r="D38" s="40"/>
      <c r="E38" s="40"/>
      <c r="F38" s="120"/>
      <c r="G38" s="120"/>
      <c r="H38" s="19"/>
      <c r="I38" s="117"/>
      <c r="J38" s="415"/>
    </row>
    <row r="39" spans="2:10" ht="15" thickBot="1" x14ac:dyDescent="0.4">
      <c r="B39" s="414"/>
      <c r="C39" s="417" t="s">
        <v>284</v>
      </c>
      <c r="D39" s="417"/>
      <c r="E39" s="417"/>
      <c r="F39" s="120"/>
      <c r="G39" s="120"/>
      <c r="H39" s="19"/>
      <c r="I39" s="117"/>
      <c r="J39" s="415"/>
    </row>
    <row r="40" spans="2:10" x14ac:dyDescent="0.35">
      <c r="B40" s="414"/>
      <c r="C40" s="40"/>
      <c r="D40" s="40" t="s">
        <v>285</v>
      </c>
      <c r="E40" s="40"/>
      <c r="F40" s="708"/>
      <c r="G40" s="1162"/>
      <c r="H40" s="1494">
        <f>F40*G40</f>
        <v>0</v>
      </c>
      <c r="I40" s="709"/>
      <c r="J40" s="415"/>
    </row>
    <row r="41" spans="2:10" x14ac:dyDescent="0.35">
      <c r="B41" s="414"/>
      <c r="C41" s="40"/>
      <c r="D41" s="40" t="s">
        <v>286</v>
      </c>
      <c r="E41" s="40"/>
      <c r="F41" s="715"/>
      <c r="G41" s="1166"/>
      <c r="H41" s="1498">
        <f>F41*G41</f>
        <v>0</v>
      </c>
      <c r="I41" s="711"/>
      <c r="J41" s="415"/>
    </row>
    <row r="42" spans="2:10" x14ac:dyDescent="0.35">
      <c r="B42" s="414"/>
      <c r="C42" s="40"/>
      <c r="D42" s="40" t="s">
        <v>287</v>
      </c>
      <c r="E42" s="40"/>
      <c r="F42" s="116"/>
      <c r="G42" s="115"/>
      <c r="H42" s="115"/>
      <c r="I42" s="717"/>
      <c r="J42" s="415"/>
    </row>
    <row r="43" spans="2:10" x14ac:dyDescent="0.35">
      <c r="B43" s="414"/>
      <c r="C43" s="40"/>
      <c r="D43" s="1861" t="s">
        <v>507</v>
      </c>
      <c r="E43" s="1861"/>
      <c r="F43" s="716"/>
      <c r="G43" s="1167"/>
      <c r="H43" s="1499">
        <f>F43*G43</f>
        <v>0</v>
      </c>
      <c r="I43" s="711"/>
      <c r="J43" s="415"/>
    </row>
    <row r="44" spans="2:10" ht="15" thickBot="1" x14ac:dyDescent="0.4">
      <c r="B44" s="414"/>
      <c r="C44" s="40"/>
      <c r="D44" s="1861" t="s">
        <v>508</v>
      </c>
      <c r="E44" s="1861"/>
      <c r="F44" s="714"/>
      <c r="G44" s="1165"/>
      <c r="H44" s="1496">
        <f>F44*G44</f>
        <v>0</v>
      </c>
      <c r="I44" s="713"/>
      <c r="J44" s="415"/>
    </row>
    <row r="45" spans="2:10" ht="15" thickBot="1" x14ac:dyDescent="0.4">
      <c r="B45" s="414"/>
      <c r="C45" s="40"/>
      <c r="D45" s="40"/>
      <c r="E45" s="40"/>
      <c r="F45" s="418"/>
      <c r="G45" s="420" t="s">
        <v>156</v>
      </c>
      <c r="H45" s="1493">
        <f>SUM(H40:H41)+SUM(H43:H44)</f>
        <v>0</v>
      </c>
      <c r="I45" s="519"/>
      <c r="J45" s="415"/>
    </row>
    <row r="46" spans="2:10" ht="3.75" customHeight="1" x14ac:dyDescent="0.35">
      <c r="B46" s="414"/>
      <c r="C46" s="40"/>
      <c r="D46" s="40"/>
      <c r="E46" s="40"/>
      <c r="F46" s="120"/>
      <c r="G46" s="120"/>
      <c r="H46" s="19"/>
      <c r="I46" s="117"/>
      <c r="J46" s="415"/>
    </row>
    <row r="47" spans="2:10" ht="15" thickBot="1" x14ac:dyDescent="0.4">
      <c r="B47" s="414"/>
      <c r="C47" s="417" t="s">
        <v>288</v>
      </c>
      <c r="D47" s="417"/>
      <c r="E47" s="417"/>
      <c r="F47" s="120"/>
      <c r="G47" s="120"/>
      <c r="H47" s="19"/>
      <c r="I47" s="117"/>
      <c r="J47" s="415"/>
    </row>
    <row r="48" spans="2:10" x14ac:dyDescent="0.35">
      <c r="B48" s="414"/>
      <c r="C48" s="40"/>
      <c r="D48" s="40" t="s">
        <v>289</v>
      </c>
      <c r="E48" s="40"/>
      <c r="F48" s="708"/>
      <c r="G48" s="1162"/>
      <c r="H48" s="1494">
        <f>F48*G48</f>
        <v>0</v>
      </c>
      <c r="I48" s="709"/>
      <c r="J48" s="415"/>
    </row>
    <row r="49" spans="2:15" x14ac:dyDescent="0.35">
      <c r="B49" s="414"/>
      <c r="C49" s="40"/>
      <c r="D49" s="40" t="s">
        <v>290</v>
      </c>
      <c r="E49" s="40"/>
      <c r="F49" s="710"/>
      <c r="G49" s="1163"/>
      <c r="H49" s="1495">
        <f>F49*G49</f>
        <v>0</v>
      </c>
      <c r="I49" s="711"/>
      <c r="J49" s="415"/>
    </row>
    <row r="50" spans="2:15" x14ac:dyDescent="0.35">
      <c r="B50" s="414"/>
      <c r="C50" s="40"/>
      <c r="D50" s="40" t="s">
        <v>270</v>
      </c>
      <c r="E50" s="40"/>
      <c r="F50" s="710"/>
      <c r="G50" s="1163"/>
      <c r="H50" s="1495">
        <f>F50*G50</f>
        <v>0</v>
      </c>
      <c r="I50" s="711"/>
      <c r="J50" s="415"/>
    </row>
    <row r="51" spans="2:15" ht="15" thickBot="1" x14ac:dyDescent="0.4">
      <c r="B51" s="414"/>
      <c r="C51" s="40"/>
      <c r="D51" s="40" t="s">
        <v>291</v>
      </c>
      <c r="E51" s="40"/>
      <c r="F51" s="712"/>
      <c r="G51" s="1164"/>
      <c r="H51" s="1496">
        <f>F51*G51</f>
        <v>0</v>
      </c>
      <c r="I51" s="713"/>
      <c r="J51" s="415"/>
    </row>
    <row r="52" spans="2:15" ht="15" thickBot="1" x14ac:dyDescent="0.4">
      <c r="B52" s="414"/>
      <c r="C52" s="40"/>
      <c r="D52" s="40"/>
      <c r="E52" s="40"/>
      <c r="F52" s="418"/>
      <c r="G52" s="420" t="s">
        <v>156</v>
      </c>
      <c r="H52" s="1493">
        <f>SUM(H48:H51)</f>
        <v>0</v>
      </c>
      <c r="I52" s="519"/>
      <c r="J52" s="415"/>
    </row>
    <row r="53" spans="2:15" ht="3.75" customHeight="1" x14ac:dyDescent="0.35">
      <c r="B53" s="414"/>
      <c r="C53" s="40"/>
      <c r="D53" s="40"/>
      <c r="E53" s="40"/>
      <c r="F53" s="120"/>
      <c r="G53" s="120"/>
      <c r="H53" s="19"/>
      <c r="I53" s="117"/>
      <c r="J53" s="415"/>
    </row>
    <row r="54" spans="2:15" ht="15" thickBot="1" x14ac:dyDescent="0.4">
      <c r="B54" s="414"/>
      <c r="C54" s="417" t="s">
        <v>229</v>
      </c>
      <c r="D54" s="417"/>
      <c r="E54" s="417"/>
      <c r="F54" s="421"/>
      <c r="G54" s="421"/>
      <c r="H54" s="1500"/>
      <c r="I54" s="288"/>
      <c r="J54" s="415"/>
    </row>
    <row r="55" spans="2:15" ht="15" thickBot="1" x14ac:dyDescent="0.4">
      <c r="B55" s="414"/>
      <c r="C55" s="40"/>
      <c r="D55" s="40"/>
      <c r="E55" s="40"/>
      <c r="F55" s="410"/>
      <c r="G55" s="411"/>
      <c r="H55" s="1501">
        <f>F55*G55</f>
        <v>0</v>
      </c>
      <c r="I55" s="518"/>
      <c r="J55" s="415"/>
    </row>
    <row r="56" spans="2:15" ht="15" thickBot="1" x14ac:dyDescent="0.4">
      <c r="B56" s="414"/>
      <c r="C56" s="40"/>
      <c r="D56" s="40"/>
      <c r="E56" s="40"/>
      <c r="F56" s="418"/>
      <c r="G56" s="420" t="s">
        <v>156</v>
      </c>
      <c r="H56" s="1493">
        <f>SUM(H55)</f>
        <v>0</v>
      </c>
      <c r="I56" s="519"/>
      <c r="J56" s="415"/>
    </row>
    <row r="57" spans="2:15" ht="7.5" customHeight="1" thickBot="1" x14ac:dyDescent="0.4">
      <c r="B57" s="414"/>
      <c r="C57" s="40"/>
      <c r="D57" s="40"/>
      <c r="E57" s="40"/>
      <c r="F57" s="120"/>
      <c r="G57" s="120"/>
      <c r="H57" s="1480"/>
      <c r="I57" s="120"/>
      <c r="J57" s="415"/>
    </row>
    <row r="58" spans="2:15" ht="15.75" customHeight="1" thickBot="1" x14ac:dyDescent="0.4">
      <c r="B58" s="422"/>
      <c r="C58" s="523" t="s">
        <v>53</v>
      </c>
      <c r="D58" s="423"/>
      <c r="E58" s="424"/>
      <c r="F58" s="425"/>
      <c r="G58" s="426"/>
      <c r="H58" s="1502">
        <f>ROUND((H15+H26+H37+H45+H52+H56),0)</f>
        <v>0</v>
      </c>
      <c r="I58" s="1864" t="str">
        <f>IF(H58&lt;&gt;(ROUND(('6A'!J103+'6A'!J104),0)),"WARNING: Does not match Form 6A","")</f>
        <v/>
      </c>
      <c r="J58" s="1865"/>
    </row>
    <row r="59" spans="2:15" ht="9" customHeight="1" thickBot="1" x14ac:dyDescent="0.4">
      <c r="B59" s="427"/>
      <c r="C59" s="331"/>
      <c r="D59" s="331"/>
      <c r="E59" s="331"/>
      <c r="F59" s="331"/>
      <c r="G59" s="331"/>
      <c r="H59" s="428" t="s">
        <v>34</v>
      </c>
      <c r="I59" s="331"/>
      <c r="J59" s="379"/>
    </row>
    <row r="60" spans="2:15" x14ac:dyDescent="0.35">
      <c r="I60" s="1862" t="str">
        <f>IF(I58="WARNING: Does not match Form 6A","Ensure that the total of the Permits, Fees &amp; Hookups and Impact/Mitigation Fees cells on Form 6A matches the total here.","")</f>
        <v/>
      </c>
    </row>
    <row r="61" spans="2:15" x14ac:dyDescent="0.35">
      <c r="I61" s="1863"/>
    </row>
    <row r="62" spans="2:15" x14ac:dyDescent="0.35">
      <c r="I62" s="1863"/>
      <c r="L62" s="815"/>
      <c r="M62" s="815"/>
      <c r="N62" s="815"/>
      <c r="O62" s="815"/>
    </row>
    <row r="63" spans="2:15" ht="15" customHeight="1" x14ac:dyDescent="0.35">
      <c r="I63" s="1863"/>
      <c r="J63" s="815"/>
      <c r="K63" s="815"/>
      <c r="L63" s="815"/>
    </row>
    <row r="64" spans="2:15" x14ac:dyDescent="0.35">
      <c r="H64" s="815"/>
      <c r="I64" s="815"/>
      <c r="J64" s="815"/>
      <c r="K64" s="815"/>
      <c r="L64" s="815"/>
    </row>
    <row r="65" spans="8:12" x14ac:dyDescent="0.35">
      <c r="H65" s="815"/>
      <c r="I65" s="815"/>
      <c r="J65" s="815"/>
      <c r="K65" s="815"/>
      <c r="L65" s="815"/>
    </row>
    <row r="66" spans="8:12" x14ac:dyDescent="0.35">
      <c r="H66" s="815"/>
      <c r="I66" s="815"/>
      <c r="J66" s="815"/>
      <c r="K66" s="815"/>
      <c r="L66" s="815"/>
    </row>
  </sheetData>
  <sheetProtection algorithmName="SHA-512" hashValue="ZdUbsiKT6FLRzEmxaIUNar8k8XyAUgKJcNn+4s6HxGuDTQIy9alDD2sy9lqNYHdUgrdXG4FGtMHUPMd9+gVe/A==" saltValue="T58I/IcGzgsoVdn7FVRNWA==" spinCount="100000" sheet="1" formatCells="0" formatColumns="0" formatRows="0"/>
  <mergeCells count="6">
    <mergeCell ref="D43:E43"/>
    <mergeCell ref="D44:E44"/>
    <mergeCell ref="C8:I8"/>
    <mergeCell ref="C10:I10"/>
    <mergeCell ref="I60:I63"/>
    <mergeCell ref="I58:J58"/>
  </mergeCells>
  <conditionalFormatting sqref="I58:J58">
    <cfRule type="containsText" dxfId="64" priority="2" operator="containsText" text="warning">
      <formula>NOT(ISERROR(SEARCH("warning",I58)))</formula>
    </cfRule>
  </conditionalFormatting>
  <conditionalFormatting sqref="I60:I63">
    <cfRule type="containsText" dxfId="63"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pageSetUpPr fitToPage="1"/>
  </sheetPr>
  <dimension ref="B8:S52"/>
  <sheetViews>
    <sheetView showGridLines="0" zoomScaleNormal="100" workbookViewId="0">
      <selection activeCell="I31" sqref="I31"/>
    </sheetView>
  </sheetViews>
  <sheetFormatPr defaultColWidth="9.1796875" defaultRowHeight="14.5" x14ac:dyDescent="0.35"/>
  <cols>
    <col min="1" max="2" width="1.7265625" style="324" customWidth="1"/>
    <col min="3" max="3" width="24.54296875" style="324" bestFit="1" customWidth="1"/>
    <col min="4" max="4" width="22.26953125" style="324" bestFit="1" customWidth="1"/>
    <col min="5" max="5" width="15.453125" style="324" bestFit="1" customWidth="1"/>
    <col min="6" max="6" width="17" style="324" bestFit="1" customWidth="1"/>
    <col min="7" max="7" width="9.1796875" style="324"/>
    <col min="8" max="8" width="9.453125" style="324" bestFit="1" customWidth="1"/>
    <col min="9" max="9" width="10.453125" style="324" bestFit="1" customWidth="1"/>
    <col min="10" max="10" width="6.81640625" style="324" bestFit="1" customWidth="1"/>
    <col min="11" max="11" width="11.26953125" style="324" bestFit="1" customWidth="1"/>
    <col min="12" max="12" width="9" style="324" bestFit="1" customWidth="1"/>
    <col min="13" max="13" width="11.26953125" style="324" bestFit="1" customWidth="1"/>
    <col min="14" max="14" width="9.7265625" style="324" bestFit="1" customWidth="1"/>
    <col min="15" max="15" width="10.1796875" style="324" bestFit="1" customWidth="1"/>
    <col min="16" max="16" width="10" style="324" bestFit="1" customWidth="1"/>
    <col min="17" max="17" width="1.7265625" style="324" customWidth="1"/>
    <col min="18" max="16384" width="9.1796875" style="324"/>
  </cols>
  <sheetData>
    <row r="8" spans="2:17" ht="9" customHeight="1" thickBot="1" x14ac:dyDescent="0.4"/>
    <row r="9" spans="2:17" ht="9" customHeight="1" x14ac:dyDescent="0.35">
      <c r="B9" s="168"/>
      <c r="C9" s="169"/>
      <c r="D9" s="169"/>
      <c r="E9" s="430"/>
      <c r="F9" s="430"/>
      <c r="G9" s="430"/>
      <c r="H9" s="169"/>
      <c r="I9" s="169"/>
      <c r="J9" s="169"/>
      <c r="K9" s="169"/>
      <c r="L9" s="169"/>
      <c r="M9" s="169"/>
      <c r="N9" s="169"/>
      <c r="O9" s="169"/>
      <c r="P9" s="169"/>
      <c r="Q9" s="175"/>
    </row>
    <row r="10" spans="2:17" ht="18.5" x14ac:dyDescent="0.45">
      <c r="B10" s="176"/>
      <c r="C10" s="1702" t="s">
        <v>1032</v>
      </c>
      <c r="D10" s="1702"/>
      <c r="E10" s="1702"/>
      <c r="F10" s="1702"/>
      <c r="G10" s="1702"/>
      <c r="H10" s="1702"/>
      <c r="I10" s="1702"/>
      <c r="J10" s="1702"/>
      <c r="K10" s="1702"/>
      <c r="L10" s="1702"/>
      <c r="M10" s="1702"/>
      <c r="N10" s="1702"/>
      <c r="O10" s="1702"/>
      <c r="P10" s="1702"/>
      <c r="Q10" s="161"/>
    </row>
    <row r="11" spans="2:17" x14ac:dyDescent="0.35">
      <c r="B11" s="176"/>
      <c r="C11" s="117"/>
      <c r="D11" s="117"/>
      <c r="E11" s="303"/>
      <c r="F11" s="303"/>
      <c r="G11" s="303"/>
      <c r="H11" s="117"/>
      <c r="I11" s="117"/>
      <c r="J11" s="117"/>
      <c r="K11" s="117"/>
      <c r="L11" s="117"/>
      <c r="M11" s="117"/>
      <c r="N11" s="117"/>
      <c r="O11" s="117"/>
      <c r="P11" s="117"/>
      <c r="Q11" s="161"/>
    </row>
    <row r="12" spans="2:17" ht="15" thickBot="1" x14ac:dyDescent="0.4">
      <c r="B12" s="176"/>
      <c r="C12" s="1774" t="str">
        <f>IF('1'!G5="","Enter Project Name on Form 1",(CONCATENATE("Project Name: ",'1'!G5)))</f>
        <v>Enter Project Name on Form 1</v>
      </c>
      <c r="D12" s="1795"/>
      <c r="E12" s="1774"/>
      <c r="F12" s="1774"/>
      <c r="G12" s="1774"/>
      <c r="H12" s="1774"/>
      <c r="I12" s="1774"/>
      <c r="J12" s="1774"/>
      <c r="K12" s="1750"/>
      <c r="L12" s="1774"/>
      <c r="M12" s="1774"/>
      <c r="N12" s="117"/>
      <c r="O12" s="117"/>
      <c r="P12" s="117"/>
      <c r="Q12" s="161"/>
    </row>
    <row r="13" spans="2:17" ht="22.5" customHeight="1" x14ac:dyDescent="0.35">
      <c r="B13" s="176"/>
      <c r="C13" s="117"/>
      <c r="D13" s="117"/>
      <c r="E13" s="303"/>
      <c r="F13" s="303"/>
      <c r="G13" s="303"/>
      <c r="H13" s="117"/>
      <c r="I13" s="117"/>
      <c r="J13" s="117"/>
      <c r="K13" s="117"/>
      <c r="L13" s="117"/>
      <c r="M13" s="117"/>
      <c r="N13" s="117"/>
      <c r="O13" s="117"/>
      <c r="P13" s="117"/>
      <c r="Q13" s="161"/>
    </row>
    <row r="14" spans="2:17" ht="15" thickBot="1" x14ac:dyDescent="0.4">
      <c r="B14" s="176"/>
      <c r="C14" s="1871" t="s">
        <v>292</v>
      </c>
      <c r="D14" s="1872"/>
      <c r="E14" s="1871"/>
      <c r="F14" s="1871"/>
      <c r="G14" s="1871"/>
      <c r="H14" s="1871"/>
      <c r="I14" s="1871"/>
      <c r="J14" s="1871"/>
      <c r="K14" s="1873"/>
      <c r="L14" s="1871"/>
      <c r="M14" s="1871"/>
      <c r="N14" s="117"/>
      <c r="O14" s="17"/>
      <c r="P14" s="17"/>
      <c r="Q14" s="431"/>
    </row>
    <row r="15" spans="2:17" ht="27" thickBot="1" x14ac:dyDescent="0.4">
      <c r="B15" s="432"/>
      <c r="C15" s="801" t="s">
        <v>605</v>
      </c>
      <c r="D15" s="559" t="s">
        <v>606</v>
      </c>
      <c r="E15" s="433" t="s">
        <v>294</v>
      </c>
      <c r="F15" s="1591" t="s">
        <v>295</v>
      </c>
      <c r="G15" s="434" t="s">
        <v>296</v>
      </c>
      <c r="H15" s="434" t="s">
        <v>481</v>
      </c>
      <c r="I15" s="435" t="s">
        <v>297</v>
      </c>
      <c r="J15" s="1874" t="s">
        <v>298</v>
      </c>
      <c r="K15" s="1875"/>
      <c r="L15" s="1875"/>
      <c r="M15" s="1876"/>
      <c r="N15" s="117"/>
      <c r="O15" s="436"/>
      <c r="P15" s="436"/>
      <c r="Q15" s="437"/>
    </row>
    <row r="16" spans="2:17" x14ac:dyDescent="0.35">
      <c r="B16" s="176"/>
      <c r="C16" s="560"/>
      <c r="D16" s="1197" t="s">
        <v>509</v>
      </c>
      <c r="E16" s="1503"/>
      <c r="F16" s="1504"/>
      <c r="G16" s="874"/>
      <c r="H16" s="561"/>
      <c r="I16" s="562"/>
      <c r="J16" s="1877"/>
      <c r="K16" s="1878"/>
      <c r="L16" s="1878"/>
      <c r="M16" s="1879"/>
      <c r="N16" s="117"/>
      <c r="O16" s="117"/>
      <c r="P16" s="117"/>
      <c r="Q16" s="161"/>
    </row>
    <row r="17" spans="2:19" x14ac:dyDescent="0.35">
      <c r="B17" s="176"/>
      <c r="C17" s="1179"/>
      <c r="D17" s="800"/>
      <c r="E17" s="1505"/>
      <c r="F17" s="1506"/>
      <c r="G17" s="1180"/>
      <c r="H17" s="1181"/>
      <c r="I17" s="1182"/>
      <c r="J17" s="1183"/>
      <c r="K17" s="1184"/>
      <c r="L17" s="1184"/>
      <c r="M17" s="1185"/>
      <c r="N17" s="117"/>
      <c r="O17" s="117"/>
      <c r="P17" s="117"/>
      <c r="Q17" s="161"/>
    </row>
    <row r="18" spans="2:19" x14ac:dyDescent="0.35">
      <c r="B18" s="176"/>
      <c r="C18" s="563"/>
      <c r="D18" s="800"/>
      <c r="E18" s="1507"/>
      <c r="F18" s="1508"/>
      <c r="G18" s="875"/>
      <c r="H18" s="564"/>
      <c r="I18" s="565"/>
      <c r="J18" s="1868"/>
      <c r="K18" s="1869"/>
      <c r="L18" s="1869"/>
      <c r="M18" s="1870"/>
      <c r="N18" s="117"/>
      <c r="O18" s="117"/>
      <c r="P18" s="117"/>
      <c r="Q18" s="161"/>
    </row>
    <row r="19" spans="2:19" x14ac:dyDescent="0.35">
      <c r="B19" s="176"/>
      <c r="C19" s="563"/>
      <c r="D19" s="800"/>
      <c r="E19" s="1507"/>
      <c r="F19" s="1508"/>
      <c r="G19" s="875"/>
      <c r="H19" s="564"/>
      <c r="I19" s="565"/>
      <c r="J19" s="1868"/>
      <c r="K19" s="1869"/>
      <c r="L19" s="1869"/>
      <c r="M19" s="1870"/>
      <c r="N19" s="117"/>
      <c r="O19" s="117"/>
      <c r="P19" s="117"/>
      <c r="Q19" s="161"/>
    </row>
    <row r="20" spans="2:19" ht="7.5" customHeight="1" thickBot="1" x14ac:dyDescent="0.4">
      <c r="B20" s="176"/>
      <c r="C20" s="935"/>
      <c r="D20" s="936"/>
      <c r="E20" s="1509"/>
      <c r="F20" s="1510"/>
      <c r="G20" s="937"/>
      <c r="H20" s="938"/>
      <c r="I20" s="939"/>
      <c r="J20" s="1880"/>
      <c r="K20" s="1881"/>
      <c r="L20" s="1882"/>
      <c r="M20" s="1883"/>
      <c r="N20" s="117"/>
      <c r="O20" s="117"/>
      <c r="P20" s="117"/>
      <c r="Q20" s="161"/>
    </row>
    <row r="21" spans="2:19" ht="15" thickBot="1" x14ac:dyDescent="0.4">
      <c r="B21" s="176"/>
      <c r="C21"/>
      <c r="D21" s="543" t="s">
        <v>299</v>
      </c>
      <c r="E21" s="1511">
        <f>SUM(E16:E20)</f>
        <v>0</v>
      </c>
      <c r="F21" s="1512">
        <f>SUM(F16:F20)</f>
        <v>0</v>
      </c>
      <c r="G21" s="157"/>
      <c r="H21" s="117"/>
      <c r="I21" s="117"/>
      <c r="J21" s="117"/>
      <c r="K21" s="117"/>
      <c r="L21" s="117"/>
      <c r="M21" s="117"/>
      <c r="N21" s="117"/>
      <c r="O21" s="117"/>
      <c r="P21" s="117"/>
      <c r="Q21" s="161"/>
    </row>
    <row r="22" spans="2:19" ht="3.75" customHeight="1" thickBot="1" x14ac:dyDescent="0.4">
      <c r="B22" s="176"/>
      <c r="C22" s="158"/>
      <c r="D22" s="158"/>
      <c r="E22" s="1513"/>
      <c r="F22" s="1513"/>
      <c r="G22" s="157"/>
      <c r="H22" s="117"/>
      <c r="I22" s="117"/>
      <c r="J22" s="117"/>
      <c r="K22" s="117"/>
      <c r="L22" s="117"/>
      <c r="M22" s="117"/>
      <c r="N22" s="117"/>
      <c r="O22" s="117"/>
      <c r="P22" s="117"/>
      <c r="Q22" s="161"/>
    </row>
    <row r="23" spans="2:19" ht="15" thickBot="1" x14ac:dyDescent="0.4">
      <c r="B23" s="176"/>
      <c r="C23" s="118" t="s">
        <v>300</v>
      </c>
      <c r="D23" s="118"/>
      <c r="E23" s="1203"/>
      <c r="F23" s="1514">
        <f>E21+F21</f>
        <v>0</v>
      </c>
      <c r="G23" s="303"/>
      <c r="H23" s="117"/>
      <c r="I23" s="117"/>
      <c r="J23" s="117"/>
      <c r="K23" s="117"/>
      <c r="L23" s="117"/>
      <c r="M23" s="117"/>
      <c r="N23" s="117"/>
      <c r="O23" s="117"/>
      <c r="P23" s="117"/>
      <c r="Q23" s="161"/>
    </row>
    <row r="24" spans="2:19" ht="7.5" customHeight="1" x14ac:dyDescent="0.35">
      <c r="B24" s="176"/>
      <c r="C24" s="117"/>
      <c r="D24" s="117"/>
      <c r="E24" s="303"/>
      <c r="F24" s="303"/>
      <c r="G24" s="303"/>
      <c r="H24" s="117"/>
      <c r="I24" s="117"/>
      <c r="J24" s="117"/>
      <c r="K24" s="117"/>
      <c r="L24" s="117"/>
      <c r="M24" s="117"/>
      <c r="N24" s="117"/>
      <c r="O24" s="117"/>
      <c r="P24" s="117"/>
      <c r="Q24" s="161"/>
    </row>
    <row r="25" spans="2:19" ht="15" thickBot="1" x14ac:dyDescent="0.4">
      <c r="B25" s="176"/>
      <c r="C25" s="1884" t="s">
        <v>301</v>
      </c>
      <c r="D25" s="1885"/>
      <c r="E25" s="1884"/>
      <c r="F25" s="1884"/>
      <c r="G25" s="1884"/>
      <c r="H25" s="1884"/>
      <c r="I25" s="1884"/>
      <c r="J25" s="1884"/>
      <c r="K25" s="1886"/>
      <c r="L25" s="1884"/>
      <c r="M25" s="1884"/>
      <c r="N25" s="1884"/>
      <c r="O25" s="1884"/>
      <c r="P25" s="1884"/>
      <c r="Q25" s="431"/>
    </row>
    <row r="26" spans="2:19" ht="27" thickBot="1" x14ac:dyDescent="0.4">
      <c r="B26" s="432"/>
      <c r="C26" s="801" t="s">
        <v>602</v>
      </c>
      <c r="D26" s="559" t="s">
        <v>604</v>
      </c>
      <c r="E26" s="559" t="s">
        <v>294</v>
      </c>
      <c r="F26" s="559" t="s">
        <v>295</v>
      </c>
      <c r="G26" s="559" t="s">
        <v>302</v>
      </c>
      <c r="H26" s="1303" t="s">
        <v>303</v>
      </c>
      <c r="I26" s="1303" t="s">
        <v>304</v>
      </c>
      <c r="J26" s="559" t="s">
        <v>519</v>
      </c>
      <c r="K26" s="559" t="s">
        <v>667</v>
      </c>
      <c r="L26" s="559" t="s">
        <v>666</v>
      </c>
      <c r="M26" s="1304" t="s">
        <v>296</v>
      </c>
      <c r="N26" s="1304" t="s">
        <v>668</v>
      </c>
      <c r="O26" s="1303" t="s">
        <v>297</v>
      </c>
      <c r="P26" s="1305" t="s">
        <v>480</v>
      </c>
      <c r="Q26" s="437"/>
    </row>
    <row r="27" spans="2:19" x14ac:dyDescent="0.35">
      <c r="B27" s="176"/>
      <c r="C27" s="1623"/>
      <c r="D27" s="1306" t="s">
        <v>509</v>
      </c>
      <c r="E27" s="1515"/>
      <c r="F27" s="1506"/>
      <c r="G27" s="1307" t="s">
        <v>520</v>
      </c>
      <c r="H27" s="1308"/>
      <c r="I27" s="1309"/>
      <c r="J27" s="1310" t="s">
        <v>509</v>
      </c>
      <c r="K27" s="1311"/>
      <c r="L27" s="1312" t="s">
        <v>509</v>
      </c>
      <c r="M27" s="1313"/>
      <c r="N27" s="1183"/>
      <c r="O27" s="1183"/>
      <c r="P27" s="1314"/>
      <c r="Q27" s="161"/>
      <c r="R27" s="429"/>
      <c r="S27" s="380"/>
    </row>
    <row r="28" spans="2:19" x14ac:dyDescent="0.35">
      <c r="B28" s="176"/>
      <c r="C28" s="1623"/>
      <c r="D28" s="579"/>
      <c r="E28" s="1515"/>
      <c r="F28" s="1506"/>
      <c r="G28" s="1307"/>
      <c r="H28" s="1308"/>
      <c r="I28" s="1309"/>
      <c r="J28" s="1310"/>
      <c r="K28" s="1311"/>
      <c r="L28" s="1312"/>
      <c r="M28" s="1313"/>
      <c r="N28" s="1183"/>
      <c r="O28" s="1183"/>
      <c r="P28" s="1314"/>
      <c r="Q28" s="161"/>
      <c r="R28" s="429"/>
      <c r="S28" s="380"/>
    </row>
    <row r="29" spans="2:19" x14ac:dyDescent="0.35">
      <c r="B29" s="176"/>
      <c r="C29" s="1624"/>
      <c r="D29" s="579"/>
      <c r="E29" s="1516"/>
      <c r="F29" s="1508"/>
      <c r="G29" s="570"/>
      <c r="H29" s="1155"/>
      <c r="I29" s="1156"/>
      <c r="J29" s="1044"/>
      <c r="K29" s="1047"/>
      <c r="L29" s="572"/>
      <c r="M29" s="876"/>
      <c r="N29" s="1590"/>
      <c r="O29" s="1590"/>
      <c r="P29" s="573"/>
      <c r="Q29" s="161"/>
      <c r="S29" s="380"/>
    </row>
    <row r="30" spans="2:19" x14ac:dyDescent="0.35">
      <c r="B30" s="176"/>
      <c r="C30" s="1624"/>
      <c r="D30" s="579"/>
      <c r="E30" s="1516"/>
      <c r="F30" s="1508"/>
      <c r="G30" s="570"/>
      <c r="H30" s="1155"/>
      <c r="I30" s="1156"/>
      <c r="J30" s="1044"/>
      <c r="K30" s="1047"/>
      <c r="L30" s="572"/>
      <c r="M30" s="876"/>
      <c r="N30" s="1590"/>
      <c r="O30" s="1590"/>
      <c r="P30" s="573"/>
      <c r="Q30" s="161"/>
      <c r="S30" s="380"/>
    </row>
    <row r="31" spans="2:19" x14ac:dyDescent="0.35">
      <c r="B31" s="176"/>
      <c r="C31" s="1624"/>
      <c r="D31" s="579"/>
      <c r="E31" s="1516"/>
      <c r="F31" s="1508"/>
      <c r="G31" s="570"/>
      <c r="H31" s="1590"/>
      <c r="I31" s="571"/>
      <c r="J31" s="1044"/>
      <c r="K31" s="1047"/>
      <c r="L31" s="572"/>
      <c r="M31" s="876"/>
      <c r="N31" s="1590"/>
      <c r="O31" s="1590"/>
      <c r="P31" s="573"/>
      <c r="Q31" s="161"/>
      <c r="S31" s="380"/>
    </row>
    <row r="32" spans="2:19" x14ac:dyDescent="0.35">
      <c r="B32" s="176"/>
      <c r="C32" s="1624"/>
      <c r="D32" s="579"/>
      <c r="E32" s="1516"/>
      <c r="F32" s="1508"/>
      <c r="G32" s="570"/>
      <c r="H32" s="1590"/>
      <c r="I32" s="571"/>
      <c r="J32" s="1044"/>
      <c r="K32" s="1047"/>
      <c r="L32" s="572"/>
      <c r="M32" s="876"/>
      <c r="N32" s="1590"/>
      <c r="O32" s="1590"/>
      <c r="P32" s="573"/>
      <c r="Q32" s="161"/>
      <c r="S32" s="380"/>
    </row>
    <row r="33" spans="2:19" x14ac:dyDescent="0.35">
      <c r="B33" s="176"/>
      <c r="C33" s="569"/>
      <c r="D33" s="579"/>
      <c r="E33" s="1516"/>
      <c r="F33" s="1508"/>
      <c r="G33" s="570"/>
      <c r="H33" s="1590"/>
      <c r="I33" s="571"/>
      <c r="J33" s="1044"/>
      <c r="K33" s="1047"/>
      <c r="L33" s="572"/>
      <c r="M33" s="876"/>
      <c r="N33" s="1590"/>
      <c r="O33" s="1590"/>
      <c r="P33" s="573"/>
      <c r="Q33" s="161"/>
      <c r="S33" s="380"/>
    </row>
    <row r="34" spans="2:19" x14ac:dyDescent="0.35">
      <c r="B34" s="176"/>
      <c r="C34" s="569"/>
      <c r="D34" s="579"/>
      <c r="E34" s="1516"/>
      <c r="F34" s="1508"/>
      <c r="G34" s="570"/>
      <c r="H34" s="1590"/>
      <c r="I34" s="571"/>
      <c r="J34" s="1044"/>
      <c r="K34" s="1047"/>
      <c r="L34" s="572"/>
      <c r="M34" s="876"/>
      <c r="N34" s="1590"/>
      <c r="O34" s="1590"/>
      <c r="P34" s="573"/>
      <c r="Q34" s="161"/>
      <c r="S34" s="380"/>
    </row>
    <row r="35" spans="2:19" x14ac:dyDescent="0.35">
      <c r="B35" s="176"/>
      <c r="C35" s="569"/>
      <c r="D35" s="579"/>
      <c r="E35" s="1516"/>
      <c r="F35" s="1508"/>
      <c r="G35" s="570"/>
      <c r="H35" s="1155"/>
      <c r="I35" s="1156"/>
      <c r="J35" s="1044"/>
      <c r="K35" s="1047"/>
      <c r="L35" s="572"/>
      <c r="M35" s="876"/>
      <c r="N35" s="1590"/>
      <c r="O35" s="1590"/>
      <c r="P35" s="573"/>
      <c r="Q35" s="161"/>
      <c r="S35" s="380"/>
    </row>
    <row r="36" spans="2:19" ht="7.5" customHeight="1" thickBot="1" x14ac:dyDescent="0.4">
      <c r="B36" s="176"/>
      <c r="C36" s="940"/>
      <c r="D36" s="941"/>
      <c r="E36" s="1517"/>
      <c r="F36" s="1510"/>
      <c r="G36" s="942"/>
      <c r="H36" s="1593"/>
      <c r="I36" s="943"/>
      <c r="J36" s="1048"/>
      <c r="K36" s="1048"/>
      <c r="L36" s="1594"/>
      <c r="M36" s="944"/>
      <c r="N36" s="1593"/>
      <c r="O36" s="1593"/>
      <c r="P36" s="945"/>
      <c r="Q36" s="161"/>
    </row>
    <row r="37" spans="2:19" ht="15" thickBot="1" x14ac:dyDescent="0.4">
      <c r="B37" s="176"/>
      <c r="C37"/>
      <c r="D37" s="543" t="s">
        <v>306</v>
      </c>
      <c r="E37" s="1518">
        <f>SUM(E27:E36)</f>
        <v>0</v>
      </c>
      <c r="F37" s="1519">
        <f>SUM(F27:F36)</f>
        <v>0</v>
      </c>
      <c r="G37" s="438"/>
      <c r="H37" s="439"/>
      <c r="I37" s="544"/>
      <c r="J37" s="117"/>
      <c r="K37" s="117"/>
      <c r="L37" s="117"/>
      <c r="M37" s="117"/>
      <c r="N37" s="117"/>
      <c r="O37" s="544"/>
      <c r="P37" s="544"/>
      <c r="Q37" s="440"/>
    </row>
    <row r="38" spans="2:19" ht="3.75" customHeight="1" thickBot="1" x14ac:dyDescent="0.4">
      <c r="B38" s="176"/>
      <c r="C38" s="158"/>
      <c r="D38" s="158"/>
      <c r="E38" s="1513"/>
      <c r="F38" s="1513"/>
      <c r="G38" s="157"/>
      <c r="H38" s="178"/>
      <c r="I38" s="544"/>
      <c r="J38" s="117"/>
      <c r="K38" s="117"/>
      <c r="L38" s="117"/>
      <c r="M38" s="117"/>
      <c r="N38" s="117"/>
      <c r="O38" s="544"/>
      <c r="P38" s="544"/>
      <c r="Q38" s="440"/>
    </row>
    <row r="39" spans="2:19" ht="15" thickBot="1" x14ac:dyDescent="0.4">
      <c r="B39" s="176"/>
      <c r="C39"/>
      <c r="D39" s="544"/>
      <c r="E39" s="1520" t="s">
        <v>307</v>
      </c>
      <c r="F39" s="1514">
        <f>ROUND((E37+F37),0)</f>
        <v>0</v>
      </c>
      <c r="G39" s="1866" t="str">
        <f>IF('7'!F39&lt;&gt;0,(IF((ABS('6A'!K124-'7'!F39)&lt;=10)=TRUE,"","Warning: Residential sources discrepancy between Form 6A and Form 7 greater than $10")),"")</f>
        <v/>
      </c>
      <c r="H39" s="1867"/>
      <c r="I39" s="1867"/>
      <c r="J39" s="1867"/>
      <c r="K39" s="1867"/>
      <c r="L39" s="1867"/>
      <c r="M39" s="1867"/>
      <c r="N39" s="1867"/>
      <c r="O39" s="1215"/>
      <c r="P39" s="1215"/>
      <c r="Q39" s="440"/>
    </row>
    <row r="40" spans="2:19" x14ac:dyDescent="0.35">
      <c r="B40" s="176"/>
      <c r="C40"/>
      <c r="D40"/>
      <c r="E40" s="803"/>
      <c r="F40" s="159"/>
      <c r="G40" s="1887"/>
      <c r="H40" s="1887"/>
      <c r="I40" s="1887"/>
      <c r="J40" s="1887"/>
      <c r="K40" s="1887"/>
      <c r="L40" s="117"/>
      <c r="M40" s="136"/>
      <c r="N40" s="19"/>
      <c r="O40"/>
      <c r="P40" s="544"/>
      <c r="Q40" s="440"/>
    </row>
    <row r="41" spans="2:19" ht="7.5" customHeight="1" x14ac:dyDescent="0.35">
      <c r="B41" s="176"/>
      <c r="C41" s="117"/>
      <c r="D41" s="117"/>
      <c r="E41" s="303"/>
      <c r="F41" s="441"/>
      <c r="G41" s="303"/>
      <c r="H41" s="117"/>
      <c r="I41" s="117"/>
      <c r="J41" s="117"/>
      <c r="K41" s="117"/>
      <c r="L41" s="117"/>
      <c r="M41" s="117"/>
      <c r="N41" s="117"/>
      <c r="O41" s="117"/>
      <c r="P41" s="117"/>
      <c r="Q41" s="161"/>
    </row>
    <row r="42" spans="2:19" ht="15" thickBot="1" x14ac:dyDescent="0.4">
      <c r="B42" s="176"/>
      <c r="C42" s="1884" t="s">
        <v>308</v>
      </c>
      <c r="D42" s="1885"/>
      <c r="E42" s="1884"/>
      <c r="F42" s="1884"/>
      <c r="G42" s="1884"/>
      <c r="H42" s="1884"/>
      <c r="I42" s="1884"/>
      <c r="J42" s="1884"/>
      <c r="K42" s="1886"/>
      <c r="L42" s="1884"/>
      <c r="M42" s="1884"/>
      <c r="N42" s="1884"/>
      <c r="O42" s="1884"/>
      <c r="P42" s="1884"/>
      <c r="Q42" s="161"/>
    </row>
    <row r="43" spans="2:19" ht="27" thickBot="1" x14ac:dyDescent="0.4">
      <c r="B43" s="176"/>
      <c r="C43" s="801" t="s">
        <v>603</v>
      </c>
      <c r="D43" s="559" t="s">
        <v>607</v>
      </c>
      <c r="E43" s="1591" t="s">
        <v>294</v>
      </c>
      <c r="F43" s="1591" t="s">
        <v>295</v>
      </c>
      <c r="G43" s="1591" t="s">
        <v>302</v>
      </c>
      <c r="H43" s="435" t="s">
        <v>303</v>
      </c>
      <c r="I43" s="435" t="s">
        <v>304</v>
      </c>
      <c r="J43" s="1591" t="s">
        <v>519</v>
      </c>
      <c r="K43" s="559" t="s">
        <v>667</v>
      </c>
      <c r="L43" s="559" t="s">
        <v>666</v>
      </c>
      <c r="M43" s="434" t="s">
        <v>296</v>
      </c>
      <c r="N43" s="434" t="s">
        <v>305</v>
      </c>
      <c r="O43" s="435" t="s">
        <v>297</v>
      </c>
      <c r="P43" s="1592" t="s">
        <v>480</v>
      </c>
      <c r="Q43" s="161"/>
    </row>
    <row r="44" spans="2:19" x14ac:dyDescent="0.35">
      <c r="B44" s="176"/>
      <c r="C44" s="566"/>
      <c r="D44" s="1197" t="s">
        <v>509</v>
      </c>
      <c r="E44" s="1521"/>
      <c r="F44" s="1504"/>
      <c r="G44" s="567" t="s">
        <v>520</v>
      </c>
      <c r="H44" s="574"/>
      <c r="I44" s="568"/>
      <c r="J44" s="1043" t="s">
        <v>509</v>
      </c>
      <c r="K44" s="1049"/>
      <c r="L44" s="1051" t="s">
        <v>509</v>
      </c>
      <c r="M44" s="575"/>
      <c r="N44" s="574"/>
      <c r="O44" s="574"/>
      <c r="P44" s="576"/>
      <c r="Q44" s="161"/>
    </row>
    <row r="45" spans="2:19" x14ac:dyDescent="0.35">
      <c r="B45" s="176"/>
      <c r="C45" s="569"/>
      <c r="D45" s="579"/>
      <c r="E45" s="1516"/>
      <c r="F45" s="1508"/>
      <c r="G45" s="570"/>
      <c r="H45" s="577"/>
      <c r="I45" s="571"/>
      <c r="J45" s="1044"/>
      <c r="K45" s="1050"/>
      <c r="L45" s="1052"/>
      <c r="M45" s="578"/>
      <c r="N45" s="577"/>
      <c r="O45" s="577"/>
      <c r="P45" s="579"/>
      <c r="Q45" s="161"/>
    </row>
    <row r="46" spans="2:19" ht="7.5" customHeight="1" thickBot="1" x14ac:dyDescent="0.4">
      <c r="B46" s="176"/>
      <c r="C46" s="940"/>
      <c r="D46" s="941"/>
      <c r="E46" s="1517"/>
      <c r="F46" s="1510"/>
      <c r="G46" s="942"/>
      <c r="H46" s="922"/>
      <c r="I46" s="943"/>
      <c r="J46" s="1045"/>
      <c r="K46" s="1048"/>
      <c r="L46" s="1053"/>
      <c r="M46" s="946"/>
      <c r="N46" s="922"/>
      <c r="O46" s="922"/>
      <c r="P46" s="947"/>
      <c r="Q46" s="161"/>
    </row>
    <row r="47" spans="2:19" ht="15" thickBot="1" x14ac:dyDescent="0.4">
      <c r="B47" s="176"/>
      <c r="C47"/>
      <c r="D47" s="543" t="s">
        <v>306</v>
      </c>
      <c r="E47" s="1522">
        <f>SUM(E44:E46)</f>
        <v>0</v>
      </c>
      <c r="F47" s="1523">
        <f>SUM(F44:F46)</f>
        <v>0</v>
      </c>
      <c r="G47" s="157"/>
      <c r="H47" s="544"/>
      <c r="I47" s="117"/>
      <c r="J47" s="117"/>
      <c r="K47" s="117"/>
      <c r="L47" s="117"/>
      <c r="M47" s="117"/>
      <c r="N47" s="117"/>
      <c r="O47" s="117"/>
      <c r="P47" s="117"/>
      <c r="Q47" s="161"/>
    </row>
    <row r="48" spans="2:19" ht="3.75" customHeight="1" thickBot="1" x14ac:dyDescent="0.4">
      <c r="B48" s="176"/>
      <c r="C48" s="544"/>
      <c r="D48" s="544"/>
      <c r="E48" s="1513"/>
      <c r="F48" s="1524"/>
      <c r="G48" s="157"/>
      <c r="H48" s="544"/>
      <c r="I48" s="117"/>
      <c r="J48" s="117"/>
      <c r="K48" s="117"/>
      <c r="L48" s="117"/>
      <c r="M48" s="117"/>
      <c r="N48" s="117"/>
      <c r="O48" s="117"/>
      <c r="P48" s="117"/>
      <c r="Q48" s="161"/>
    </row>
    <row r="49" spans="2:17" ht="16.5" customHeight="1" thickBot="1" x14ac:dyDescent="0.4">
      <c r="B49" s="176"/>
      <c r="C49"/>
      <c r="D49" s="544"/>
      <c r="E49" s="1520" t="s">
        <v>309</v>
      </c>
      <c r="F49" s="1514">
        <f>ROUND((E47+F47),0)</f>
        <v>0</v>
      </c>
      <c r="G49" s="1866" t="str">
        <f>IF((ABS('6A'!S124-'7'!F49)&lt;=10)=TRUE,"","Warning: Non-Residential sources discrepancy between Form 6A and Form 7 greater than $10")</f>
        <v/>
      </c>
      <c r="H49" s="1867"/>
      <c r="I49" s="1867"/>
      <c r="J49" s="1867"/>
      <c r="K49" s="1867"/>
      <c r="L49" s="1867"/>
      <c r="M49" s="1867"/>
      <c r="N49" s="1867"/>
      <c r="O49" s="544"/>
      <c r="P49" s="117"/>
      <c r="Q49" s="161"/>
    </row>
    <row r="50" spans="2:17" ht="3.75" customHeight="1" thickBot="1" x14ac:dyDescent="0.4">
      <c r="B50" s="915"/>
      <c r="C50"/>
      <c r="D50"/>
      <c r="E50" s="1203"/>
      <c r="F50" s="1203"/>
      <c r="G50"/>
      <c r="H50"/>
      <c r="I50"/>
      <c r="J50"/>
      <c r="K50"/>
      <c r="L50"/>
      <c r="M50"/>
      <c r="N50"/>
      <c r="O50"/>
      <c r="P50"/>
      <c r="Q50" s="948"/>
    </row>
    <row r="51" spans="2:17" ht="15.5" thickTop="1" thickBot="1" x14ac:dyDescent="0.4">
      <c r="B51" s="915"/>
      <c r="C51"/>
      <c r="D51"/>
      <c r="E51" s="1525" t="s">
        <v>608</v>
      </c>
      <c r="F51" s="1526">
        <f>F39+F49</f>
        <v>0</v>
      </c>
      <c r="G51" s="1866" t="str">
        <f>IF('7'!F51&lt;&gt;0,(IF((ABS('6A'!J125-'7'!F51)&lt;=10)=TRUE,"","Warning: Residential sources discrepancy between Form 6A and Form 7 greater than $10")),"")</f>
        <v/>
      </c>
      <c r="H51" s="1867"/>
      <c r="I51" s="1867"/>
      <c r="J51" s="1867"/>
      <c r="K51" s="1867"/>
      <c r="L51" s="1867"/>
      <c r="M51" s="1867"/>
      <c r="N51" s="1867"/>
      <c r="O51"/>
      <c r="P51"/>
      <c r="Q51" s="948"/>
    </row>
    <row r="52" spans="2:17" ht="9" customHeight="1" thickTop="1" thickBot="1" x14ac:dyDescent="0.4">
      <c r="B52" s="442"/>
      <c r="C52" s="443"/>
      <c r="D52" s="443"/>
      <c r="E52" s="444"/>
      <c r="F52" s="445"/>
      <c r="G52" s="445"/>
      <c r="H52" s="446"/>
      <c r="I52" s="446"/>
      <c r="J52" s="166"/>
      <c r="K52" s="166"/>
      <c r="L52" s="166"/>
      <c r="M52" s="166"/>
      <c r="N52" s="166"/>
      <c r="O52" s="446"/>
      <c r="P52" s="446"/>
      <c r="Q52" s="447"/>
    </row>
  </sheetData>
  <sheetProtection algorithmName="SHA-512" hashValue="tVlJgFP3aSTWxsmEpdMlvh0EVxbd348oVQW86wWnqsId8effcSBRvP7ATyDz/VkBU/5EVdtrPLei0bYJ93G4cQ==" saltValue="YfRU57kV5d3o7IwXNCQXSw=="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2" priority="20">
      <formula>$K27="Non-Recoverable"</formula>
    </cfRule>
  </conditionalFormatting>
  <conditionalFormatting sqref="D27">
    <cfRule type="expression" dxfId="61" priority="12">
      <formula>AND($C$27&lt;&gt;"",$D$27="Select…")</formula>
    </cfRule>
    <cfRule type="expression" dxfId="60" priority="16">
      <formula>AND($C27&lt;&gt;"",D27="")</formula>
    </cfRule>
  </conditionalFormatting>
  <conditionalFormatting sqref="D29:D30 D32:D35">
    <cfRule type="expression" dxfId="59" priority="15">
      <formula>AND($C29&lt;&gt;"",D29="")</formula>
    </cfRule>
  </conditionalFormatting>
  <conditionalFormatting sqref="D44">
    <cfRule type="expression" dxfId="58" priority="11">
      <formula>AND($C$44&lt;&gt;"",$D$44="Select…")</formula>
    </cfRule>
    <cfRule type="expression" dxfId="57" priority="14">
      <formula>AND($C44&lt;&gt;"",D44="")</formula>
    </cfRule>
  </conditionalFormatting>
  <conditionalFormatting sqref="D45">
    <cfRule type="expression" dxfId="56" priority="13">
      <formula>AND($C45&lt;&gt;"",D45="")</formula>
    </cfRule>
  </conditionalFormatting>
  <conditionalFormatting sqref="D16">
    <cfRule type="expression" dxfId="55" priority="9">
      <formula>AND($C$16&lt;&gt;"",$D$16="Select…")</formula>
    </cfRule>
    <cfRule type="expression" dxfId="54" priority="10">
      <formula>AND($C16&lt;&gt;"",D16="")</formula>
    </cfRule>
  </conditionalFormatting>
  <conditionalFormatting sqref="G40">
    <cfRule type="containsText" dxfId="53" priority="8" operator="containsText" text="warning">
      <formula>NOT(ISERROR(SEARCH("warning",G40)))</formula>
    </cfRule>
  </conditionalFormatting>
  <conditionalFormatting sqref="D28">
    <cfRule type="expression" dxfId="52" priority="7">
      <formula>AND($C28&lt;&gt;"",D28="")</formula>
    </cfRule>
  </conditionalFormatting>
  <conditionalFormatting sqref="L31:P31">
    <cfRule type="expression" dxfId="51" priority="6">
      <formula>$K31="Non-Recoverable"</formula>
    </cfRule>
  </conditionalFormatting>
  <conditionalFormatting sqref="D31">
    <cfRule type="expression" dxfId="50" priority="5">
      <formula>AND($C31&lt;&gt;"",D31="")</formula>
    </cfRule>
  </conditionalFormatting>
  <conditionalFormatting sqref="G39">
    <cfRule type="containsText" dxfId="49" priority="3" operator="containsText" text="warning">
      <formula>NOT(ISERROR(SEARCH("warning",G39)))</formula>
    </cfRule>
  </conditionalFormatting>
  <conditionalFormatting sqref="G49">
    <cfRule type="containsText" dxfId="48" priority="2" operator="containsText" text="warning">
      <formula>NOT(ISERROR(SEARCH("warning",G49)))</formula>
    </cfRule>
  </conditionalFormatting>
  <conditionalFormatting sqref="G51">
    <cfRule type="containsText" dxfId="47" priority="1" operator="containsText" text="warning">
      <formula>NOT(ISERROR(SEARCH("warning",G51)))</formula>
    </cfRule>
  </conditionalFormatting>
  <dataValidations count="11">
    <dataValidation type="list" allowBlank="1" showInputMessage="1" showErrorMessage="1" sqref="K44" xr:uid="{00000000-0002-0000-1200-000000000000}">
      <formula1>INDIRECT(J27)</formula1>
    </dataValidation>
    <dataValidation type="list" allowBlank="1" showInputMessage="1" showErrorMessage="1" sqref="D44:D45" xr:uid="{00000000-0002-0000-1200-000001000000}">
      <formula1>NonRes_FundSource</formula1>
    </dataValidation>
    <dataValidation type="list" allowBlank="1" showInputMessage="1" showErrorMessage="1" sqref="D16:D19 D27:D35" xr:uid="{00000000-0002-0000-1200-000002000000}">
      <formula1>Fund_Source</formula1>
    </dataValidation>
    <dataValidation type="list" allowBlank="1" showInputMessage="1" showErrorMessage="1" sqref="G44:G45 G27:G35" xr:uid="{00000000-0002-0000-1200-000003000000}">
      <formula1>"Select...,Public,Private"</formula1>
    </dataValidation>
    <dataValidation type="list" allowBlank="1" showInputMessage="1" showErrorMessage="1" sqref="G36 G46" xr:uid="{00000000-0002-0000-1200-000004000000}">
      <formula1>"Public,Private"</formula1>
    </dataValidation>
    <dataValidation type="list" allowBlank="1" showInputMessage="1" showErrorMessage="1" sqref="J44:J46 J27:J36" xr:uid="{00000000-0002-0000-1200-000005000000}">
      <formula1>G_or_L</formula1>
    </dataValidation>
    <dataValidation type="list" allowBlank="1" showInputMessage="1" showErrorMessage="1" sqref="K36" xr:uid="{00000000-0002-0000-1200-000006000000}">
      <formula1>INDIRECT(J27)</formula1>
    </dataValidation>
    <dataValidation type="list" allowBlank="1" showInputMessage="1" showErrorMessage="1" sqref="K45" xr:uid="{00000000-0002-0000-1200-000007000000}">
      <formula1>INDIRECT(J27)</formula1>
    </dataValidation>
    <dataValidation type="list" allowBlank="1" showInputMessage="1" showErrorMessage="1" sqref="K46" xr:uid="{00000000-0002-0000-1200-000008000000}">
      <formula1>INDIRECT(J27)</formula1>
    </dataValidation>
    <dataValidation type="list" allowBlank="1" showInputMessage="1" showErrorMessage="1" sqref="L44:L46 L27:L36" xr:uid="{00000000-0002-0000-1200-000009000000}">
      <formula1>Debt_Type</formula1>
    </dataValidation>
    <dataValidation type="list" allowBlank="1" showInputMessage="1" showErrorMessage="1" sqref="K27:K35" xr:uid="{00000000-0002-0000-1200-00000A000000}">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B2:H71"/>
  <sheetViews>
    <sheetView topLeftCell="A56" zoomScaleNormal="100" workbookViewId="0">
      <selection activeCell="J69" sqref="J69"/>
    </sheetView>
  </sheetViews>
  <sheetFormatPr defaultColWidth="9.1796875" defaultRowHeight="13" x14ac:dyDescent="0.3"/>
  <cols>
    <col min="1" max="2" width="1.7265625" style="887" customWidth="1"/>
    <col min="3" max="3" width="29.1796875" style="887" bestFit="1" customWidth="1"/>
    <col min="4" max="4" width="68.81640625" style="887" bestFit="1" customWidth="1"/>
    <col min="5" max="5" width="6.453125" style="887" bestFit="1" customWidth="1"/>
    <col min="6" max="6" width="1.7265625" style="887" customWidth="1"/>
    <col min="7" max="16384" width="9.1796875" style="887"/>
  </cols>
  <sheetData>
    <row r="2" spans="2:6" ht="9" customHeight="1" thickBot="1" x14ac:dyDescent="0.35"/>
    <row r="3" spans="2:6" ht="9" customHeight="1" thickBot="1" x14ac:dyDescent="0.35">
      <c r="B3" s="888"/>
      <c r="C3" s="889"/>
      <c r="D3" s="889"/>
      <c r="E3" s="889"/>
      <c r="F3" s="890"/>
    </row>
    <row r="4" spans="2:6" ht="13.5" thickBot="1" x14ac:dyDescent="0.35">
      <c r="B4" s="891"/>
      <c r="C4" s="892" t="s">
        <v>646</v>
      </c>
      <c r="D4" s="893"/>
      <c r="E4" s="894"/>
      <c r="F4" s="895"/>
    </row>
    <row r="5" spans="2:6" ht="13.5" thickBot="1" x14ac:dyDescent="0.35">
      <c r="B5" s="891"/>
      <c r="F5" s="895"/>
    </row>
    <row r="6" spans="2:6" ht="13.5" thickBot="1" x14ac:dyDescent="0.35">
      <c r="B6" s="891"/>
      <c r="C6" s="896" t="s">
        <v>85</v>
      </c>
      <c r="D6" s="897" t="s">
        <v>86</v>
      </c>
      <c r="E6" s="898"/>
      <c r="F6" s="895"/>
    </row>
    <row r="7" spans="2:6" x14ac:dyDescent="0.3">
      <c r="B7" s="891"/>
      <c r="C7" s="899" t="s">
        <v>87</v>
      </c>
      <c r="D7" s="899" t="s">
        <v>88</v>
      </c>
      <c r="E7" s="899" t="b">
        <f>IF((IFERROR(MATCH(D7,'5'!$D$17:$D$84,0),0))&lt;&gt;0,TRUE,FALSE)</f>
        <v>1</v>
      </c>
      <c r="F7" s="895"/>
    </row>
    <row r="8" spans="2:6" x14ac:dyDescent="0.3">
      <c r="B8" s="891"/>
      <c r="C8" s="899" t="s">
        <v>90</v>
      </c>
      <c r="D8" s="899" t="s">
        <v>91</v>
      </c>
      <c r="E8" s="899" t="b">
        <f>IF((IFERROR(MATCH(D8,'5'!$D$17:$D$84,0),0))&lt;&gt;0,TRUE,FALSE)</f>
        <v>1</v>
      </c>
      <c r="F8" s="895"/>
    </row>
    <row r="9" spans="2:6" x14ac:dyDescent="0.3">
      <c r="B9" s="891"/>
      <c r="C9" s="899" t="s">
        <v>90</v>
      </c>
      <c r="D9" s="899" t="s">
        <v>93</v>
      </c>
      <c r="E9" s="899" t="b">
        <f>IF((IFERROR(MATCH(D9,'5'!$D$17:$D$84,0),0))&lt;&gt;0,TRUE,FALSE)</f>
        <v>1</v>
      </c>
      <c r="F9" s="895"/>
    </row>
    <row r="10" spans="2:6" x14ac:dyDescent="0.3">
      <c r="B10" s="891"/>
      <c r="C10" s="899" t="s">
        <v>647</v>
      </c>
      <c r="D10" s="899" t="s">
        <v>96</v>
      </c>
      <c r="E10" s="899" t="b">
        <f>IF((IFERROR(MATCH(D10,'5'!$D$17:$D$84,0),0))&lt;&gt;0,TRUE,FALSE)</f>
        <v>1</v>
      </c>
      <c r="F10" s="895"/>
    </row>
    <row r="11" spans="2:6" x14ac:dyDescent="0.3">
      <c r="B11" s="891"/>
      <c r="C11" s="899" t="s">
        <v>647</v>
      </c>
      <c r="D11" s="899" t="s">
        <v>98</v>
      </c>
      <c r="E11" s="899" t="b">
        <f>IF((IFERROR(MATCH(D11,'5'!$D$17:$D$84,0),0))&lt;&gt;0,TRUE,FALSE)</f>
        <v>1</v>
      </c>
      <c r="F11" s="895"/>
    </row>
    <row r="12" spans="2:6" x14ac:dyDescent="0.3">
      <c r="B12" s="891"/>
      <c r="C12" s="899" t="s">
        <v>647</v>
      </c>
      <c r="D12" s="899" t="s">
        <v>99</v>
      </c>
      <c r="E12" s="899" t="b">
        <f>IF((IFERROR(MATCH(D12,'5'!$D$17:$D$84,0),0))&lt;&gt;0,TRUE,FALSE)</f>
        <v>1</v>
      </c>
      <c r="F12" s="895"/>
    </row>
    <row r="13" spans="2:6" x14ac:dyDescent="0.3">
      <c r="B13" s="891"/>
      <c r="C13" s="899" t="s">
        <v>647</v>
      </c>
      <c r="D13" s="899" t="s">
        <v>100</v>
      </c>
      <c r="E13" s="899" t="b">
        <f>IF((IFERROR(MATCH(D13,'5'!$D$17:$D$84,0),0))&lt;&gt;0,TRUE,FALSE)</f>
        <v>1</v>
      </c>
      <c r="F13" s="895"/>
    </row>
    <row r="14" spans="2:6" x14ac:dyDescent="0.3">
      <c r="B14" s="891"/>
      <c r="C14" s="899" t="s">
        <v>647</v>
      </c>
      <c r="D14" s="899" t="s">
        <v>101</v>
      </c>
      <c r="E14" s="899" t="b">
        <f>IF((IFERROR(MATCH(D14,'5'!$D$17:$D$84,0),0))&lt;&gt;0,TRUE,FALSE)</f>
        <v>1</v>
      </c>
      <c r="F14" s="895"/>
    </row>
    <row r="15" spans="2:6" x14ac:dyDescent="0.3">
      <c r="B15" s="891"/>
      <c r="C15" s="899" t="s">
        <v>647</v>
      </c>
      <c r="D15" s="899" t="s">
        <v>102</v>
      </c>
      <c r="E15" s="899" t="b">
        <f>IF((IFERROR(MATCH(D15,'5'!$D$17:$D$84,0),0))&lt;&gt;0,TRUE,FALSE)</f>
        <v>1</v>
      </c>
      <c r="F15" s="895"/>
    </row>
    <row r="16" spans="2:6" x14ac:dyDescent="0.3">
      <c r="B16" s="891"/>
      <c r="C16" s="899" t="s">
        <v>647</v>
      </c>
      <c r="D16" s="899" t="s">
        <v>103</v>
      </c>
      <c r="E16" s="899" t="b">
        <f>IF((IFERROR(MATCH(D16,'5'!$D$17:$D$84,0),0))&lt;&gt;0,TRUE,FALSE)</f>
        <v>1</v>
      </c>
      <c r="F16" s="895"/>
    </row>
    <row r="17" spans="2:8" x14ac:dyDescent="0.3">
      <c r="B17" s="891"/>
      <c r="C17" s="899" t="s">
        <v>647</v>
      </c>
      <c r="D17" s="899" t="s">
        <v>104</v>
      </c>
      <c r="E17" s="899" t="b">
        <f>IF((IFERROR(MATCH(D17,'5'!$D$17:$D$84,0),0))&lt;&gt;0,TRUE,FALSE)</f>
        <v>1</v>
      </c>
      <c r="F17" s="895"/>
    </row>
    <row r="18" spans="2:8" x14ac:dyDescent="0.3">
      <c r="B18" s="891"/>
      <c r="C18" s="899" t="s">
        <v>647</v>
      </c>
      <c r="D18" s="899" t="s">
        <v>105</v>
      </c>
      <c r="E18" s="899" t="b">
        <f>IF((IFERROR(MATCH(D18,'5'!$D$17:$D$84,0),0))&lt;&gt;0,TRUE,FALSE)</f>
        <v>1</v>
      </c>
      <c r="F18" s="895"/>
    </row>
    <row r="19" spans="2:8" x14ac:dyDescent="0.3">
      <c r="B19" s="891"/>
      <c r="C19" s="899" t="s">
        <v>647</v>
      </c>
      <c r="D19" s="899" t="s">
        <v>106</v>
      </c>
      <c r="E19" s="899" t="b">
        <f>IF((IFERROR(MATCH(D19,'5'!$D$17:$D$84,0),0))&lt;&gt;0,TRUE,FALSE)</f>
        <v>1</v>
      </c>
      <c r="F19" s="895"/>
    </row>
    <row r="20" spans="2:8" x14ac:dyDescent="0.3">
      <c r="B20" s="891"/>
      <c r="C20" s="899" t="s">
        <v>107</v>
      </c>
      <c r="D20" s="899" t="s">
        <v>108</v>
      </c>
      <c r="E20" s="899" t="b">
        <f>IF((IFERROR(MATCH(D20,'5'!$D$17:$D$84,0),0))&lt;&gt;0,TRUE,FALSE)</f>
        <v>1</v>
      </c>
      <c r="F20" s="895"/>
    </row>
    <row r="21" spans="2:8" x14ac:dyDescent="0.3">
      <c r="B21" s="891"/>
      <c r="C21" s="899" t="s">
        <v>107</v>
      </c>
      <c r="D21" s="899" t="s">
        <v>109</v>
      </c>
      <c r="E21" s="899" t="b">
        <f>IF((IFERROR(MATCH(D21,'5'!$D$17:$D$84,0),0))&lt;&gt;0,TRUE,FALSE)</f>
        <v>1</v>
      </c>
      <c r="F21" s="895"/>
    </row>
    <row r="22" spans="2:8" x14ac:dyDescent="0.3">
      <c r="B22" s="891"/>
      <c r="C22" s="899" t="s">
        <v>107</v>
      </c>
      <c r="D22" s="899" t="s">
        <v>110</v>
      </c>
      <c r="E22" s="899" t="b">
        <f>IF((IFERROR(MATCH(D22,'5'!$D$17:$D$84,0),0))&lt;&gt;0,TRUE,FALSE)</f>
        <v>1</v>
      </c>
      <c r="F22" s="895"/>
      <c r="H22" s="900"/>
    </row>
    <row r="23" spans="2:8" x14ac:dyDescent="0.3">
      <c r="B23" s="891"/>
      <c r="C23" s="899" t="s">
        <v>107</v>
      </c>
      <c r="D23" s="899" t="s">
        <v>111</v>
      </c>
      <c r="E23" s="899" t="b">
        <f>IF((IFERROR(MATCH(D23,'5'!$D$17:$D$84,0),0))&lt;&gt;0,TRUE,FALSE)</f>
        <v>1</v>
      </c>
      <c r="F23" s="895"/>
    </row>
    <row r="24" spans="2:8" x14ac:dyDescent="0.3">
      <c r="B24" s="891"/>
      <c r="C24" s="899" t="s">
        <v>107</v>
      </c>
      <c r="D24" s="899" t="s">
        <v>112</v>
      </c>
      <c r="E24" s="899" t="b">
        <f>IF((IFERROR(MATCH(D24,'5'!$D$17:$D$84,0),0))&lt;&gt;0,TRUE,FALSE)</f>
        <v>1</v>
      </c>
      <c r="F24" s="895"/>
    </row>
    <row r="25" spans="2:8" x14ac:dyDescent="0.3">
      <c r="B25" s="891"/>
      <c r="C25" s="899" t="s">
        <v>107</v>
      </c>
      <c r="D25" s="899" t="s">
        <v>113</v>
      </c>
      <c r="E25" s="899" t="b">
        <f>IF((IFERROR(MATCH(D25,'5'!$D$17:$D$84,0),0))&lt;&gt;0,TRUE,FALSE)</f>
        <v>1</v>
      </c>
      <c r="F25" s="895"/>
    </row>
    <row r="26" spans="2:8" x14ac:dyDescent="0.3">
      <c r="B26" s="891"/>
      <c r="C26" s="899" t="s">
        <v>107</v>
      </c>
      <c r="D26" s="899" t="s">
        <v>114</v>
      </c>
      <c r="E26" s="899" t="b">
        <f>IF((IFERROR(MATCH(D26,'5'!$D$17:$D$84,0),0))&lt;&gt;0,TRUE,FALSE)</f>
        <v>1</v>
      </c>
      <c r="F26" s="895"/>
    </row>
    <row r="27" spans="2:8" x14ac:dyDescent="0.3">
      <c r="B27" s="891"/>
      <c r="C27" s="899" t="s">
        <v>107</v>
      </c>
      <c r="D27" s="899" t="s">
        <v>115</v>
      </c>
      <c r="E27" s="899" t="b">
        <f>IF((IFERROR(MATCH(D27,'5'!$D$17:$D$84,0),0))&lt;&gt;0,TRUE,FALSE)</f>
        <v>1</v>
      </c>
      <c r="F27" s="895"/>
    </row>
    <row r="28" spans="2:8" x14ac:dyDescent="0.3">
      <c r="B28" s="891"/>
      <c r="C28" s="899" t="s">
        <v>116</v>
      </c>
      <c r="D28" s="899" t="s">
        <v>117</v>
      </c>
      <c r="E28" s="899" t="b">
        <f>IF((IFERROR(MATCH(D28,'5'!$D$17:$D$84,0),0))&lt;&gt;0,TRUE,FALSE)</f>
        <v>1</v>
      </c>
      <c r="F28" s="895"/>
    </row>
    <row r="29" spans="2:8" x14ac:dyDescent="0.3">
      <c r="B29" s="891"/>
      <c r="C29" s="899" t="s">
        <v>118</v>
      </c>
      <c r="D29" s="899" t="s">
        <v>119</v>
      </c>
      <c r="E29" s="899" t="b">
        <f>IF((IFERROR(MATCH(D29,'5'!$D$17:$D$84,0),0))&lt;&gt;0,TRUE,FALSE)</f>
        <v>1</v>
      </c>
      <c r="F29" s="895"/>
    </row>
    <row r="30" spans="2:8" x14ac:dyDescent="0.3">
      <c r="B30" s="891"/>
      <c r="C30" s="899" t="s">
        <v>116</v>
      </c>
      <c r="D30" s="899" t="s">
        <v>120</v>
      </c>
      <c r="E30" s="899" t="b">
        <f>IF((IFERROR(MATCH(D30,'5'!$D$17:$D$84,0),0))&lt;&gt;0,TRUE,FALSE)</f>
        <v>1</v>
      </c>
      <c r="F30" s="895"/>
    </row>
    <row r="31" spans="2:8" x14ac:dyDescent="0.3">
      <c r="B31" s="891"/>
      <c r="C31" s="899" t="s">
        <v>116</v>
      </c>
      <c r="D31" s="899" t="s">
        <v>120</v>
      </c>
      <c r="E31" s="899" t="b">
        <f>IF((IFERROR(MATCH(D31,'5'!$D$17:$D$84,0),0))&lt;&gt;0,TRUE,FALSE)</f>
        <v>1</v>
      </c>
      <c r="F31" s="895"/>
    </row>
    <row r="32" spans="2:8" x14ac:dyDescent="0.3">
      <c r="B32" s="891"/>
      <c r="C32" s="899" t="s">
        <v>116</v>
      </c>
      <c r="D32" s="899" t="s">
        <v>120</v>
      </c>
      <c r="E32" s="899" t="b">
        <f>IF((IFERROR(MATCH(D32,'5'!$D$17:$D$84,0),0))&lt;&gt;0,TRUE,FALSE)</f>
        <v>1</v>
      </c>
      <c r="F32" s="895"/>
    </row>
    <row r="33" spans="2:6" x14ac:dyDescent="0.3">
      <c r="B33" s="891"/>
      <c r="C33" s="899" t="s">
        <v>118</v>
      </c>
      <c r="D33" s="899" t="s">
        <v>632</v>
      </c>
      <c r="E33" s="899" t="b">
        <f>IF((IFERROR(MATCH(D33,'5'!$D$17:$D$84,0),0))&lt;&gt;0,TRUE,FALSE)</f>
        <v>1</v>
      </c>
      <c r="F33" s="895"/>
    </row>
    <row r="34" spans="2:6" x14ac:dyDescent="0.3">
      <c r="B34" s="891"/>
      <c r="C34" s="899" t="s">
        <v>116</v>
      </c>
      <c r="D34" s="899" t="s">
        <v>121</v>
      </c>
      <c r="E34" s="899" t="b">
        <f>IF((IFERROR(MATCH(D34,'5'!$D$17:$D$84,0),0))&lt;&gt;0,TRUE,FALSE)</f>
        <v>1</v>
      </c>
      <c r="F34" s="895"/>
    </row>
    <row r="35" spans="2:6" x14ac:dyDescent="0.3">
      <c r="B35" s="891"/>
      <c r="C35" s="899" t="s">
        <v>116</v>
      </c>
      <c r="D35" s="899" t="s">
        <v>122</v>
      </c>
      <c r="E35" s="899" t="b">
        <f>IF((IFERROR(MATCH(D35,'5'!$D$17:$D$84,0),0))&lt;&gt;0,TRUE,FALSE)</f>
        <v>1</v>
      </c>
      <c r="F35" s="895"/>
    </row>
    <row r="36" spans="2:6" x14ac:dyDescent="0.3">
      <c r="B36" s="891"/>
      <c r="C36" s="899" t="s">
        <v>118</v>
      </c>
      <c r="D36" s="899" t="s">
        <v>631</v>
      </c>
      <c r="E36" s="899" t="b">
        <f>IF((IFERROR(MATCH(D36,'5'!$D$17:$D$84,0),0))&lt;&gt;0,TRUE,FALSE)</f>
        <v>1</v>
      </c>
      <c r="F36" s="895"/>
    </row>
    <row r="37" spans="2:6" x14ac:dyDescent="0.3">
      <c r="B37" s="891"/>
      <c r="C37" s="899" t="s">
        <v>116</v>
      </c>
      <c r="D37" s="899" t="s">
        <v>123</v>
      </c>
      <c r="E37" s="899" t="b">
        <f>IF((IFERROR(MATCH(D37,'5'!$D$17:$D$84,0),0))&lt;&gt;0,TRUE,FALSE)</f>
        <v>1</v>
      </c>
      <c r="F37" s="895"/>
    </row>
    <row r="38" spans="2:6" x14ac:dyDescent="0.3">
      <c r="B38" s="891"/>
      <c r="C38" s="899" t="s">
        <v>116</v>
      </c>
      <c r="D38" s="899" t="s">
        <v>123</v>
      </c>
      <c r="E38" s="899" t="b">
        <f>IF((IFERROR(MATCH(D38,'5'!$D$17:$D$84,0),0))&lt;&gt;0,TRUE,FALSE)</f>
        <v>1</v>
      </c>
      <c r="F38" s="895"/>
    </row>
    <row r="39" spans="2:6" x14ac:dyDescent="0.3">
      <c r="B39" s="891"/>
      <c r="C39" s="899" t="s">
        <v>116</v>
      </c>
      <c r="D39" s="899" t="s">
        <v>123</v>
      </c>
      <c r="E39" s="899" t="b">
        <f>IF((IFERROR(MATCH(D39,'5'!$D$17:$D$84,0),0))&lt;&gt;0,TRUE,FALSE)</f>
        <v>1</v>
      </c>
      <c r="F39" s="895"/>
    </row>
    <row r="40" spans="2:6" x14ac:dyDescent="0.3">
      <c r="B40" s="891"/>
      <c r="C40" s="899" t="s">
        <v>116</v>
      </c>
      <c r="D40" s="899" t="s">
        <v>124</v>
      </c>
      <c r="E40" s="899" t="b">
        <f>IF((IFERROR(MATCH(D40,'5'!$D$17:$D$84,0),0))&lt;&gt;0,TRUE,FALSE)</f>
        <v>1</v>
      </c>
      <c r="F40" s="895"/>
    </row>
    <row r="41" spans="2:6" x14ac:dyDescent="0.3">
      <c r="B41" s="891"/>
      <c r="C41" s="899" t="s">
        <v>116</v>
      </c>
      <c r="D41" s="899" t="s">
        <v>633</v>
      </c>
      <c r="E41" s="899" t="b">
        <f>IF((IFERROR(MATCH(D41,'5'!$D$17:$D$84,0),0))&lt;&gt;0,TRUE,FALSE)</f>
        <v>1</v>
      </c>
      <c r="F41" s="895"/>
    </row>
    <row r="42" spans="2:6" x14ac:dyDescent="0.3">
      <c r="B42" s="891"/>
      <c r="C42" s="899" t="s">
        <v>116</v>
      </c>
      <c r="D42" s="899" t="s">
        <v>990</v>
      </c>
      <c r="E42" s="899" t="b">
        <f>IF((IFERROR(MATCH(D42,'5'!$D$17:$D$84,0),0))&lt;&gt;0,TRUE,FALSE)</f>
        <v>1</v>
      </c>
      <c r="F42" s="895"/>
    </row>
    <row r="43" spans="2:6" x14ac:dyDescent="0.3">
      <c r="B43" s="891"/>
      <c r="C43" s="899" t="s">
        <v>116</v>
      </c>
      <c r="D43" s="899" t="s">
        <v>991</v>
      </c>
      <c r="E43" s="899" t="b">
        <f>IF((IFERROR(MATCH(D43,'5'!$D$17:$D$84,0),0))&lt;&gt;0,TRUE,FALSE)</f>
        <v>1</v>
      </c>
      <c r="F43" s="895"/>
    </row>
    <row r="44" spans="2:6" x14ac:dyDescent="0.3">
      <c r="B44" s="891"/>
      <c r="C44" s="899" t="s">
        <v>116</v>
      </c>
      <c r="D44" s="899" t="s">
        <v>992</v>
      </c>
      <c r="E44" s="899" t="b">
        <f>IF((IFERROR(MATCH(D44,'5'!$D$17:$D$84,0),0))&lt;&gt;0,TRUE,FALSE)</f>
        <v>1</v>
      </c>
      <c r="F44" s="895"/>
    </row>
    <row r="45" spans="2:6" x14ac:dyDescent="0.3">
      <c r="B45" s="891"/>
      <c r="C45" s="899" t="s">
        <v>125</v>
      </c>
      <c r="D45" s="899" t="s">
        <v>126</v>
      </c>
      <c r="E45" s="899" t="b">
        <f>IF((IFERROR(MATCH(D45,'5'!$D$17:$D$84,0),0))&lt;&gt;0,TRUE,FALSE)</f>
        <v>1</v>
      </c>
      <c r="F45" s="895"/>
    </row>
    <row r="46" spans="2:6" x14ac:dyDescent="0.3">
      <c r="B46" s="891"/>
      <c r="C46" s="899" t="s">
        <v>125</v>
      </c>
      <c r="D46" s="899" t="s">
        <v>127</v>
      </c>
      <c r="E46" s="899" t="b">
        <f>IF((IFERROR(MATCH(D46,'5'!$D$17:$D$84,0),0))&lt;&gt;0,TRUE,FALSE)</f>
        <v>1</v>
      </c>
      <c r="F46" s="895"/>
    </row>
    <row r="47" spans="2:6" x14ac:dyDescent="0.3">
      <c r="B47" s="891"/>
      <c r="C47" s="899" t="s">
        <v>125</v>
      </c>
      <c r="D47" s="899" t="s">
        <v>128</v>
      </c>
      <c r="E47" s="899" t="b">
        <f>IF((IFERROR(MATCH(D47,'5'!$D$17:$D$84,0),0))&lt;&gt;0,TRUE,FALSE)</f>
        <v>1</v>
      </c>
      <c r="F47" s="895"/>
    </row>
    <row r="48" spans="2:6" x14ac:dyDescent="0.3">
      <c r="B48" s="891"/>
      <c r="C48" s="899" t="s">
        <v>125</v>
      </c>
      <c r="D48" s="899" t="s">
        <v>129</v>
      </c>
      <c r="E48" s="899" t="b">
        <f>IF((IFERROR(MATCH(D48,'5'!$D$17:$D$84,0),0))&lt;&gt;0,TRUE,FALSE)</f>
        <v>1</v>
      </c>
      <c r="F48" s="895"/>
    </row>
    <row r="49" spans="2:6" x14ac:dyDescent="0.3">
      <c r="B49" s="891"/>
      <c r="C49" s="899" t="s">
        <v>125</v>
      </c>
      <c r="D49" s="899" t="s">
        <v>130</v>
      </c>
      <c r="E49" s="899" t="b">
        <f>IF((IFERROR(MATCH(D49,'5'!$D$17:$D$84,0),0))&lt;&gt;0,TRUE,FALSE)</f>
        <v>1</v>
      </c>
      <c r="F49" s="895"/>
    </row>
    <row r="50" spans="2:6" ht="15" customHeight="1" x14ac:dyDescent="0.3">
      <c r="B50" s="891"/>
      <c r="C50" s="899" t="s">
        <v>125</v>
      </c>
      <c r="D50" s="899" t="s">
        <v>131</v>
      </c>
      <c r="E50" s="899" t="b">
        <f>IF((IFERROR(MATCH(D50,'5'!$D$17:$D$84,0),0))&lt;&gt;0,TRUE,FALSE)</f>
        <v>1</v>
      </c>
      <c r="F50" s="895"/>
    </row>
    <row r="51" spans="2:6" ht="15.75" customHeight="1" x14ac:dyDescent="0.3">
      <c r="B51" s="891"/>
      <c r="C51" s="899" t="s">
        <v>125</v>
      </c>
      <c r="D51" s="899" t="s">
        <v>132</v>
      </c>
      <c r="E51" s="899" t="b">
        <f>IF((IFERROR(MATCH(D51,'5'!$D$17:$D$84,0),0))&lt;&gt;0,TRUE,FALSE)</f>
        <v>1</v>
      </c>
      <c r="F51" s="895"/>
    </row>
    <row r="52" spans="2:6" ht="15.75" customHeight="1" x14ac:dyDescent="0.3">
      <c r="B52" s="891"/>
      <c r="C52" s="899" t="s">
        <v>125</v>
      </c>
      <c r="D52" s="899" t="s">
        <v>987</v>
      </c>
      <c r="E52" s="899" t="b">
        <f>IF((IFERROR(MATCH(D52,'5'!$D$17:$D$84,0),0))&lt;&gt;0,TRUE,FALSE)</f>
        <v>1</v>
      </c>
      <c r="F52" s="895"/>
    </row>
    <row r="53" spans="2:6" ht="15.75" customHeight="1" x14ac:dyDescent="0.3">
      <c r="B53" s="891"/>
      <c r="C53" s="899" t="s">
        <v>125</v>
      </c>
      <c r="D53" s="899" t="s">
        <v>988</v>
      </c>
      <c r="E53" s="899" t="b">
        <f>IF((IFERROR(MATCH(D53,'5'!$D$17:$D$84,0),0))&lt;&gt;0,TRUE,FALSE)</f>
        <v>1</v>
      </c>
      <c r="F53" s="895"/>
    </row>
    <row r="54" spans="2:6" ht="15.75" customHeight="1" x14ac:dyDescent="0.3">
      <c r="B54" s="891"/>
      <c r="C54" s="899" t="s">
        <v>125</v>
      </c>
      <c r="D54" s="899" t="s">
        <v>989</v>
      </c>
      <c r="E54" s="899" t="b">
        <f>IF((IFERROR(MATCH(D54,'5'!$D$17:$D$84,0),0))&lt;&gt;0,TRUE,FALSE)</f>
        <v>1</v>
      </c>
      <c r="F54" s="895"/>
    </row>
    <row r="55" spans="2:6" x14ac:dyDescent="0.3">
      <c r="B55" s="891"/>
      <c r="C55" s="899" t="s">
        <v>133</v>
      </c>
      <c r="D55" s="899" t="s">
        <v>134</v>
      </c>
      <c r="E55" s="899" t="b">
        <f>IF((IFERROR(MATCH(D55,'5'!$D$17:$D$84,0),0))&lt;&gt;0,TRUE,FALSE)</f>
        <v>1</v>
      </c>
      <c r="F55" s="895"/>
    </row>
    <row r="56" spans="2:6" x14ac:dyDescent="0.3">
      <c r="B56" s="891"/>
      <c r="C56" s="899" t="s">
        <v>133</v>
      </c>
      <c r="D56" s="899" t="s">
        <v>634</v>
      </c>
      <c r="E56" s="899" t="b">
        <f>IF((IFERROR(MATCH(D56,'5'!$D$17:$D$84,0),0))&lt;&gt;0,TRUE,FALSE)</f>
        <v>1</v>
      </c>
      <c r="F56" s="895"/>
    </row>
    <row r="57" spans="2:6" x14ac:dyDescent="0.3">
      <c r="B57" s="891"/>
      <c r="C57" s="899" t="s">
        <v>133</v>
      </c>
      <c r="D57" s="899" t="s">
        <v>135</v>
      </c>
      <c r="E57" s="899" t="b">
        <f>IF((IFERROR(MATCH(D57,'5'!$D$17:$D$84,0),0))&lt;&gt;0,TRUE,FALSE)</f>
        <v>1</v>
      </c>
      <c r="F57" s="895"/>
    </row>
    <row r="58" spans="2:6" x14ac:dyDescent="0.3">
      <c r="B58" s="891"/>
      <c r="C58" s="899" t="s">
        <v>136</v>
      </c>
      <c r="D58" s="899" t="s">
        <v>137</v>
      </c>
      <c r="E58" s="899" t="b">
        <f>IF((IFERROR(MATCH(D58,'5'!$D$17:$D$84,0),0))&lt;&gt;0,TRUE,FALSE)</f>
        <v>1</v>
      </c>
      <c r="F58" s="895"/>
    </row>
    <row r="59" spans="2:6" x14ac:dyDescent="0.3">
      <c r="B59" s="891"/>
      <c r="C59" s="899" t="s">
        <v>136</v>
      </c>
      <c r="D59" s="899" t="s">
        <v>138</v>
      </c>
      <c r="E59" s="899" t="b">
        <f>IF((IFERROR(MATCH(D59,'5'!$D$17:$D$84,0),0))&lt;&gt;0,TRUE,FALSE)</f>
        <v>1</v>
      </c>
      <c r="F59" s="895"/>
    </row>
    <row r="60" spans="2:6" x14ac:dyDescent="0.3">
      <c r="B60" s="891"/>
      <c r="C60" s="899" t="s">
        <v>136</v>
      </c>
      <c r="D60" s="899" t="s">
        <v>139</v>
      </c>
      <c r="E60" s="899" t="b">
        <f>IF((IFERROR(MATCH(D60,'5'!$D$17:$D$84,0),0))&lt;&gt;0,TRUE,FALSE)</f>
        <v>1</v>
      </c>
      <c r="F60" s="895"/>
    </row>
    <row r="61" spans="2:6" x14ac:dyDescent="0.3">
      <c r="B61" s="891"/>
      <c r="C61" s="899" t="s">
        <v>136</v>
      </c>
      <c r="D61" s="899" t="s">
        <v>140</v>
      </c>
      <c r="E61" s="899" t="b">
        <f>IF((IFERROR(MATCH(D61,'5'!$D$17:$D$84,0),0))&lt;&gt;0,TRUE,FALSE)</f>
        <v>1</v>
      </c>
      <c r="F61" s="895"/>
    </row>
    <row r="62" spans="2:6" x14ac:dyDescent="0.3">
      <c r="B62" s="891"/>
      <c r="C62" s="899" t="s">
        <v>136</v>
      </c>
      <c r="D62" s="899" t="s">
        <v>141</v>
      </c>
      <c r="E62" s="899" t="b">
        <f>IF((IFERROR(MATCH(D62,'5'!$D$17:$D$84,0),0))&lt;&gt;0,TRUE,FALSE)</f>
        <v>1</v>
      </c>
      <c r="F62" s="895"/>
    </row>
    <row r="63" spans="2:6" x14ac:dyDescent="0.3">
      <c r="B63" s="891"/>
      <c r="C63" s="899" t="s">
        <v>136</v>
      </c>
      <c r="D63" s="899" t="s">
        <v>142</v>
      </c>
      <c r="E63" s="899" t="b">
        <f>IF((IFERROR(MATCH(D63,'5'!$D$17:$D$84,0),0))&lt;&gt;0,TRUE,FALSE)</f>
        <v>1</v>
      </c>
      <c r="F63" s="895"/>
    </row>
    <row r="64" spans="2:6" x14ac:dyDescent="0.3">
      <c r="B64" s="891"/>
      <c r="C64" s="899" t="s">
        <v>136</v>
      </c>
      <c r="D64" s="899" t="s">
        <v>143</v>
      </c>
      <c r="E64" s="899" t="b">
        <f>IF((IFERROR(MATCH(D64,'5'!$D$17:$D$84,0),0))&lt;&gt;0,TRUE,FALSE)</f>
        <v>1</v>
      </c>
      <c r="F64" s="895"/>
    </row>
    <row r="65" spans="2:6" x14ac:dyDescent="0.3">
      <c r="B65" s="891"/>
      <c r="C65" s="899" t="s">
        <v>136</v>
      </c>
      <c r="D65" s="899" t="s">
        <v>993</v>
      </c>
      <c r="E65" s="899" t="b">
        <f>IF((IFERROR(MATCH(D65,'5'!$D$17:$D$84,0),0))&lt;&gt;0,TRUE,FALSE)</f>
        <v>1</v>
      </c>
      <c r="F65" s="895"/>
    </row>
    <row r="66" spans="2:6" x14ac:dyDescent="0.3">
      <c r="B66" s="891"/>
      <c r="C66" s="899" t="s">
        <v>136</v>
      </c>
      <c r="D66" s="899" t="s">
        <v>994</v>
      </c>
      <c r="E66" s="899" t="b">
        <f>IF((IFERROR(MATCH(D66,'5'!$D$17:$D$84,0),0))&lt;&gt;0,TRUE,FALSE)</f>
        <v>1</v>
      </c>
      <c r="F66" s="895"/>
    </row>
    <row r="67" spans="2:6" x14ac:dyDescent="0.3">
      <c r="B67" s="891"/>
      <c r="C67" s="899" t="s">
        <v>136</v>
      </c>
      <c r="D67" s="899" t="s">
        <v>630</v>
      </c>
      <c r="E67" s="899" t="b">
        <f>IF((IFERROR(MATCH(D67,'5'!$D$17:$D$84,0),0))&lt;&gt;0,TRUE,FALSE)</f>
        <v>1</v>
      </c>
      <c r="F67" s="895"/>
    </row>
    <row r="68" spans="2:6" ht="9" customHeight="1" thickBot="1" x14ac:dyDescent="0.35">
      <c r="B68" s="1533"/>
      <c r="C68" s="1532"/>
      <c r="D68" s="1532"/>
      <c r="E68" s="1532"/>
      <c r="F68" s="901"/>
    </row>
    <row r="70" spans="2:6" ht="13.5" thickBot="1" x14ac:dyDescent="0.35"/>
    <row r="71" spans="2:6" ht="13.5" thickBot="1" x14ac:dyDescent="0.35">
      <c r="E71" s="902">
        <f>COUNTIF(E7:E66,TRUE)</f>
        <v>60</v>
      </c>
    </row>
  </sheetData>
  <sheetProtection formatCells="0" formatColumns="0" formatRows="0" insertRows="0"/>
  <conditionalFormatting sqref="E8:E67">
    <cfRule type="cellIs" dxfId="161"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rgb="FFFF0000"/>
  </sheetPr>
  <dimension ref="A1:G7"/>
  <sheetViews>
    <sheetView workbookViewId="0">
      <selection activeCell="G4" sqref="G4"/>
    </sheetView>
  </sheetViews>
  <sheetFormatPr defaultRowHeight="14.5" x14ac:dyDescent="0.35"/>
  <cols>
    <col min="1" max="1" width="13.7265625" bestFit="1" customWidth="1"/>
    <col min="2" max="2" width="22.1796875" bestFit="1" customWidth="1"/>
    <col min="3" max="3" width="22.453125" bestFit="1" customWidth="1"/>
    <col min="4" max="4" width="16" bestFit="1" customWidth="1"/>
    <col min="5" max="5" width="13.7265625" bestFit="1" customWidth="1"/>
    <col min="6" max="6" width="22.7265625" bestFit="1" customWidth="1"/>
    <col min="7" max="7" width="23.54296875" bestFit="1" customWidth="1"/>
  </cols>
  <sheetData>
    <row r="1" spans="1:7" ht="15" thickBot="1" x14ac:dyDescent="0.4">
      <c r="A1" s="1205" t="s">
        <v>708</v>
      </c>
      <c r="B1" s="1205" t="s">
        <v>889</v>
      </c>
      <c r="C1" s="1205" t="s">
        <v>890</v>
      </c>
      <c r="D1" s="1205" t="s">
        <v>891</v>
      </c>
      <c r="E1" s="1206" t="s">
        <v>892</v>
      </c>
      <c r="F1" s="1205" t="s">
        <v>893</v>
      </c>
      <c r="G1" s="1205" t="s">
        <v>894</v>
      </c>
    </row>
    <row r="2" spans="1:7" x14ac:dyDescent="0.35">
      <c r="B2">
        <f>'7'!C27</f>
        <v>0</v>
      </c>
      <c r="C2" s="1207">
        <f>'7'!F27</f>
        <v>0</v>
      </c>
      <c r="D2">
        <f>('7'!M27)*100</f>
        <v>0</v>
      </c>
      <c r="E2">
        <f>'7'!N27</f>
        <v>0</v>
      </c>
      <c r="F2">
        <f>'7'!O27</f>
        <v>0</v>
      </c>
      <c r="G2">
        <f>'7'!P27</f>
        <v>0</v>
      </c>
    </row>
    <row r="3" spans="1:7" x14ac:dyDescent="0.35">
      <c r="B3">
        <f>'7'!C29</f>
        <v>0</v>
      </c>
      <c r="C3" s="1207">
        <f>'7'!F29</f>
        <v>0</v>
      </c>
      <c r="D3">
        <f>('7'!M29)*100</f>
        <v>0</v>
      </c>
      <c r="E3">
        <f>'7'!N29</f>
        <v>0</v>
      </c>
      <c r="F3">
        <f>'7'!O29</f>
        <v>0</v>
      </c>
      <c r="G3">
        <f>'7'!P27</f>
        <v>0</v>
      </c>
    </row>
    <row r="4" spans="1:7" x14ac:dyDescent="0.35">
      <c r="B4">
        <f>'7'!C30</f>
        <v>0</v>
      </c>
      <c r="C4" s="1207">
        <f>'7'!F30</f>
        <v>0</v>
      </c>
      <c r="D4">
        <f>('7'!M30)*100</f>
        <v>0</v>
      </c>
      <c r="E4">
        <f>'7'!N30</f>
        <v>0</v>
      </c>
      <c r="F4">
        <f>'7'!O30</f>
        <v>0</v>
      </c>
      <c r="G4">
        <f>'7'!P29</f>
        <v>0</v>
      </c>
    </row>
    <row r="5" spans="1:7" x14ac:dyDescent="0.35">
      <c r="B5">
        <f>'7'!C32</f>
        <v>0</v>
      </c>
      <c r="C5" s="1207">
        <f>'7'!F32</f>
        <v>0</v>
      </c>
      <c r="D5">
        <f>('7'!M32)*100</f>
        <v>0</v>
      </c>
      <c r="E5">
        <f>'7'!N32</f>
        <v>0</v>
      </c>
      <c r="F5">
        <f>'7'!O32</f>
        <v>0</v>
      </c>
      <c r="G5">
        <f>'7'!P30</f>
        <v>0</v>
      </c>
    </row>
    <row r="6" spans="1:7" x14ac:dyDescent="0.35">
      <c r="B6">
        <f>'7'!C33</f>
        <v>0</v>
      </c>
      <c r="C6" s="1207">
        <f>'7'!F33</f>
        <v>0</v>
      </c>
      <c r="D6">
        <f>('7'!M33)*100</f>
        <v>0</v>
      </c>
      <c r="E6">
        <f>'7'!N33</f>
        <v>0</v>
      </c>
      <c r="F6">
        <f>'7'!O33</f>
        <v>0</v>
      </c>
      <c r="G6">
        <f>'7'!P32</f>
        <v>0</v>
      </c>
    </row>
    <row r="7" spans="1:7" x14ac:dyDescent="0.35">
      <c r="B7">
        <f>'7'!C35</f>
        <v>0</v>
      </c>
      <c r="C7" s="1207">
        <f>'7'!F35</f>
        <v>0</v>
      </c>
      <c r="D7">
        <f>('7'!M35)*100</f>
        <v>0</v>
      </c>
      <c r="E7">
        <f>'7'!N35</f>
        <v>0</v>
      </c>
      <c r="F7">
        <f>'7'!O35</f>
        <v>0</v>
      </c>
      <c r="G7">
        <f>'7'!P33</f>
        <v>0</v>
      </c>
    </row>
  </sheetData>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B7:U54"/>
  <sheetViews>
    <sheetView showGridLines="0" topLeftCell="A10" zoomScale="90" zoomScaleNormal="90" zoomScaleSheetLayoutView="100" workbookViewId="0">
      <selection activeCell="U2" sqref="U2"/>
    </sheetView>
  </sheetViews>
  <sheetFormatPr defaultColWidth="9.1796875" defaultRowHeight="14.5" x14ac:dyDescent="0.35"/>
  <cols>
    <col min="1" max="2" width="1.7265625" style="324" customWidth="1"/>
    <col min="3" max="3" width="14.26953125" style="324" customWidth="1"/>
    <col min="4" max="4" width="5.26953125" style="324" bestFit="1" customWidth="1"/>
    <col min="5" max="5" width="8.453125" style="324" bestFit="1" customWidth="1"/>
    <col min="6" max="6" width="11.453125" style="324" customWidth="1"/>
    <col min="7" max="7" width="10" style="324" bestFit="1" customWidth="1"/>
    <col min="8" max="8" width="11" style="324" customWidth="1"/>
    <col min="9" max="9" width="11.1796875" style="324" customWidth="1"/>
    <col min="10" max="10" width="12.26953125" style="324" customWidth="1"/>
    <col min="11" max="13" width="11.1796875" style="324" customWidth="1"/>
    <col min="14" max="14" width="11.7265625" style="324" bestFit="1" customWidth="1"/>
    <col min="15" max="16" width="12.54296875" style="324" bestFit="1" customWidth="1"/>
    <col min="17" max="17" width="1.7265625" style="324" customWidth="1"/>
    <col min="18" max="18" width="2.81640625" style="324" customWidth="1"/>
    <col min="19" max="16384" width="9.1796875" style="324"/>
  </cols>
  <sheetData>
    <row r="7" spans="2:21" ht="9" customHeight="1" thickBot="1" x14ac:dyDescent="0.4"/>
    <row r="8" spans="2:21" ht="9" customHeight="1" x14ac:dyDescent="0.35">
      <c r="B8" s="160"/>
      <c r="C8" s="332"/>
      <c r="D8" s="332"/>
      <c r="E8" s="348"/>
      <c r="F8" s="348"/>
      <c r="G8" s="348"/>
      <c r="H8" s="332"/>
      <c r="I8" s="332"/>
      <c r="J8" s="332"/>
      <c r="K8" s="332"/>
      <c r="L8" s="332"/>
      <c r="M8" s="332"/>
      <c r="N8" s="332"/>
      <c r="O8" s="332"/>
      <c r="P8" s="332"/>
      <c r="Q8" s="333"/>
    </row>
    <row r="9" spans="2:21" ht="18.5" x14ac:dyDescent="0.35">
      <c r="B9" s="4"/>
      <c r="C9" s="1771" t="s">
        <v>515</v>
      </c>
      <c r="D9" s="1771"/>
      <c r="E9" s="1771"/>
      <c r="F9" s="1771"/>
      <c r="G9" s="1771"/>
      <c r="H9" s="1771"/>
      <c r="I9" s="1771"/>
      <c r="J9" s="1771"/>
      <c r="K9" s="1771"/>
      <c r="L9" s="1771"/>
      <c r="M9" s="1771"/>
      <c r="N9" s="1771"/>
      <c r="O9" s="1771"/>
      <c r="P9" s="1771"/>
      <c r="Q9" s="3"/>
    </row>
    <row r="10" spans="2:21" x14ac:dyDescent="0.35">
      <c r="B10" s="4"/>
      <c r="C10" s="1"/>
      <c r="D10" s="1"/>
      <c r="E10" s="120"/>
      <c r="F10" s="120"/>
      <c r="G10" s="120"/>
      <c r="H10" s="1"/>
      <c r="I10" s="1"/>
      <c r="J10" s="1"/>
      <c r="K10" s="1"/>
      <c r="L10" s="1"/>
      <c r="M10" s="1"/>
      <c r="N10" s="1"/>
      <c r="O10" s="1"/>
      <c r="P10" s="1"/>
      <c r="Q10" s="3"/>
    </row>
    <row r="11" spans="2:21" ht="15" thickBot="1" x14ac:dyDescent="0.4">
      <c r="B11" s="384"/>
      <c r="C11" s="1795" t="str">
        <f>IF('1'!G5="","Enter Project Name on Form 1",(CONCATENATE("Project Name: ",'1'!G5)))</f>
        <v>Enter Project Name on Form 1</v>
      </c>
      <c r="D11" s="1795"/>
      <c r="E11" s="1795"/>
      <c r="F11" s="1795"/>
      <c r="G11" s="1795"/>
      <c r="H11" s="1795"/>
      <c r="I11" s="1795"/>
      <c r="J11" s="1795"/>
      <c r="K11" s="1795"/>
      <c r="L11" s="1888"/>
      <c r="M11" s="1795"/>
      <c r="N11" s="1795"/>
      <c r="O11" s="1795"/>
      <c r="P11" s="17"/>
      <c r="Q11" s="431"/>
    </row>
    <row r="12" spans="2:21" ht="22.5" customHeight="1" thickBot="1" x14ac:dyDescent="0.4">
      <c r="B12" s="4"/>
      <c r="C12" s="1"/>
      <c r="D12" s="1"/>
      <c r="E12" s="120"/>
      <c r="F12" s="120"/>
      <c r="G12" s="120"/>
      <c r="H12" s="1"/>
      <c r="I12" s="1"/>
      <c r="J12" s="1"/>
      <c r="K12" s="1"/>
      <c r="L12" s="1"/>
      <c r="M12" s="1"/>
      <c r="N12" s="1"/>
      <c r="O12" s="1"/>
      <c r="P12" s="1"/>
      <c r="Q12" s="3"/>
    </row>
    <row r="13" spans="2:21" ht="46.5" thickBot="1" x14ac:dyDescent="0.4">
      <c r="B13" s="4"/>
      <c r="C13" s="494" t="s">
        <v>310</v>
      </c>
      <c r="D13" s="495" t="s">
        <v>562</v>
      </c>
      <c r="E13" s="495" t="s">
        <v>638</v>
      </c>
      <c r="F13" s="495" t="s">
        <v>986</v>
      </c>
      <c r="G13" s="496" t="s">
        <v>505</v>
      </c>
      <c r="H13" s="495" t="s">
        <v>311</v>
      </c>
      <c r="I13" s="495" t="s">
        <v>687</v>
      </c>
      <c r="J13" s="495" t="s">
        <v>312</v>
      </c>
      <c r="K13" s="495" t="s">
        <v>313</v>
      </c>
      <c r="L13" s="495" t="s">
        <v>314</v>
      </c>
      <c r="M13" s="1621" t="s">
        <v>1016</v>
      </c>
      <c r="N13" s="495" t="s">
        <v>315</v>
      </c>
      <c r="O13" s="495" t="s">
        <v>316</v>
      </c>
      <c r="P13" s="497" t="s">
        <v>317</v>
      </c>
      <c r="Q13" s="121"/>
      <c r="T13"/>
    </row>
    <row r="14" spans="2:21" x14ac:dyDescent="0.35">
      <c r="B14" s="4"/>
      <c r="C14" s="816" t="s">
        <v>509</v>
      </c>
      <c r="D14" s="1573"/>
      <c r="E14" s="1573" t="s">
        <v>509</v>
      </c>
      <c r="F14" s="817"/>
      <c r="G14" s="1573"/>
      <c r="H14" s="1320">
        <v>0</v>
      </c>
      <c r="I14" s="1320">
        <v>0</v>
      </c>
      <c r="J14" s="1549">
        <f>H14+I14</f>
        <v>0</v>
      </c>
      <c r="K14" s="1320">
        <v>0</v>
      </c>
      <c r="L14" s="1549">
        <f t="shared" ref="L14:L26" si="0">J14+K14</f>
        <v>0</v>
      </c>
      <c r="M14" s="1320">
        <v>0</v>
      </c>
      <c r="N14" s="1549">
        <f t="shared" ref="N14:N26" si="1">D14*H14*12</f>
        <v>0</v>
      </c>
      <c r="O14" s="1549">
        <f t="shared" ref="O14:O26" si="2">D14*K14*12</f>
        <v>0</v>
      </c>
      <c r="P14" s="1550">
        <f>N14+O14</f>
        <v>0</v>
      </c>
      <c r="Q14" s="121"/>
    </row>
    <row r="15" spans="2:21" x14ac:dyDescent="0.35">
      <c r="B15" s="4"/>
      <c r="C15" s="818"/>
      <c r="D15" s="819"/>
      <c r="E15" s="1189"/>
      <c r="F15" s="819"/>
      <c r="G15" s="1189"/>
      <c r="H15" s="820">
        <v>0</v>
      </c>
      <c r="I15" s="820">
        <v>0</v>
      </c>
      <c r="J15" s="1551">
        <f t="shared" ref="J15:J26" si="3">H15+I15</f>
        <v>0</v>
      </c>
      <c r="K15" s="820">
        <v>0</v>
      </c>
      <c r="L15" s="1551">
        <f t="shared" si="0"/>
        <v>0</v>
      </c>
      <c r="M15" s="820">
        <v>0</v>
      </c>
      <c r="N15" s="1551">
        <f t="shared" si="1"/>
        <v>0</v>
      </c>
      <c r="O15" s="1551">
        <f t="shared" si="2"/>
        <v>0</v>
      </c>
      <c r="P15" s="1552">
        <f t="shared" ref="P15:P26" si="4">N15+O15</f>
        <v>0</v>
      </c>
      <c r="Q15" s="121"/>
    </row>
    <row r="16" spans="2:21" ht="15" customHeight="1" x14ac:dyDescent="0.35">
      <c r="B16" s="4"/>
      <c r="C16" s="818"/>
      <c r="D16" s="819"/>
      <c r="E16" s="1189"/>
      <c r="F16" s="819"/>
      <c r="G16" s="1189"/>
      <c r="H16" s="820">
        <v>0</v>
      </c>
      <c r="I16" s="820">
        <v>0</v>
      </c>
      <c r="J16" s="1551">
        <f t="shared" si="3"/>
        <v>0</v>
      </c>
      <c r="K16" s="820">
        <v>0</v>
      </c>
      <c r="L16" s="1551">
        <f t="shared" si="0"/>
        <v>0</v>
      </c>
      <c r="M16" s="820">
        <v>0</v>
      </c>
      <c r="N16" s="1551">
        <f t="shared" si="1"/>
        <v>0</v>
      </c>
      <c r="O16" s="1551">
        <f t="shared" si="2"/>
        <v>0</v>
      </c>
      <c r="P16" s="1552">
        <f t="shared" si="4"/>
        <v>0</v>
      </c>
      <c r="Q16" s="3"/>
      <c r="S16" s="1889" t="str">
        <f>IF(L46&lt;&gt;'2A'!M39,"WARNING: Total Number of Low Income Units does not match Form 2A","")</f>
        <v/>
      </c>
      <c r="T16" s="1889"/>
      <c r="U16" s="1889"/>
    </row>
    <row r="17" spans="2:21" x14ac:dyDescent="0.35">
      <c r="B17" s="4"/>
      <c r="C17" s="818"/>
      <c r="D17" s="819"/>
      <c r="E17" s="1189"/>
      <c r="F17" s="819"/>
      <c r="G17" s="1189"/>
      <c r="H17" s="820">
        <v>0</v>
      </c>
      <c r="I17" s="820">
        <v>0</v>
      </c>
      <c r="J17" s="1551">
        <f>H17+I17</f>
        <v>0</v>
      </c>
      <c r="K17" s="820">
        <v>0</v>
      </c>
      <c r="L17" s="1551">
        <f t="shared" si="0"/>
        <v>0</v>
      </c>
      <c r="M17" s="820">
        <v>0</v>
      </c>
      <c r="N17" s="1551">
        <f t="shared" si="1"/>
        <v>0</v>
      </c>
      <c r="O17" s="1551">
        <f t="shared" si="2"/>
        <v>0</v>
      </c>
      <c r="P17" s="1552">
        <f t="shared" si="4"/>
        <v>0</v>
      </c>
      <c r="Q17" s="3"/>
      <c r="S17" s="1889"/>
      <c r="T17" s="1889"/>
      <c r="U17" s="1889"/>
    </row>
    <row r="18" spans="2:21" x14ac:dyDescent="0.35">
      <c r="B18" s="4"/>
      <c r="C18" s="818"/>
      <c r="D18" s="819"/>
      <c r="E18" s="1189"/>
      <c r="F18" s="819"/>
      <c r="G18" s="1189"/>
      <c r="H18" s="820">
        <v>0</v>
      </c>
      <c r="I18" s="820">
        <v>0</v>
      </c>
      <c r="J18" s="1551">
        <f t="shared" si="3"/>
        <v>0</v>
      </c>
      <c r="K18" s="820">
        <v>0</v>
      </c>
      <c r="L18" s="1551">
        <f t="shared" si="0"/>
        <v>0</v>
      </c>
      <c r="M18" s="820">
        <v>0</v>
      </c>
      <c r="N18" s="1551">
        <f t="shared" si="1"/>
        <v>0</v>
      </c>
      <c r="O18" s="1551">
        <f t="shared" si="2"/>
        <v>0</v>
      </c>
      <c r="P18" s="1552">
        <f t="shared" si="4"/>
        <v>0</v>
      </c>
      <c r="Q18" s="3"/>
      <c r="S18" s="1889"/>
      <c r="T18" s="1889"/>
      <c r="U18" s="1889"/>
    </row>
    <row r="19" spans="2:21" x14ac:dyDescent="0.35">
      <c r="B19" s="4"/>
      <c r="C19" s="818"/>
      <c r="D19" s="819"/>
      <c r="E19" s="1189"/>
      <c r="F19" s="819"/>
      <c r="G19" s="1189"/>
      <c r="H19" s="820">
        <v>0</v>
      </c>
      <c r="I19" s="820">
        <v>0</v>
      </c>
      <c r="J19" s="1551">
        <f>H19+I19</f>
        <v>0</v>
      </c>
      <c r="K19" s="820">
        <v>0</v>
      </c>
      <c r="L19" s="1551">
        <f t="shared" si="0"/>
        <v>0</v>
      </c>
      <c r="M19" s="820">
        <v>0</v>
      </c>
      <c r="N19" s="1551">
        <f t="shared" si="1"/>
        <v>0</v>
      </c>
      <c r="O19" s="1551">
        <f t="shared" si="2"/>
        <v>0</v>
      </c>
      <c r="P19" s="1552">
        <f t="shared" si="4"/>
        <v>0</v>
      </c>
      <c r="Q19" s="3"/>
      <c r="S19" s="1889"/>
      <c r="T19" s="1889"/>
      <c r="U19" s="1889"/>
    </row>
    <row r="20" spans="2:21" x14ac:dyDescent="0.35">
      <c r="B20" s="4"/>
      <c r="C20" s="818"/>
      <c r="D20" s="819"/>
      <c r="E20" s="1189"/>
      <c r="F20" s="819"/>
      <c r="G20" s="1189"/>
      <c r="H20" s="820">
        <v>0</v>
      </c>
      <c r="I20" s="820">
        <v>0</v>
      </c>
      <c r="J20" s="1551">
        <f t="shared" si="3"/>
        <v>0</v>
      </c>
      <c r="K20" s="820">
        <v>0</v>
      </c>
      <c r="L20" s="1551">
        <f t="shared" si="0"/>
        <v>0</v>
      </c>
      <c r="M20" s="820">
        <v>0</v>
      </c>
      <c r="N20" s="1551">
        <f t="shared" si="1"/>
        <v>0</v>
      </c>
      <c r="O20" s="1551">
        <f t="shared" si="2"/>
        <v>0</v>
      </c>
      <c r="P20" s="1552">
        <f t="shared" si="4"/>
        <v>0</v>
      </c>
      <c r="Q20" s="3"/>
    </row>
    <row r="21" spans="2:21" x14ac:dyDescent="0.35">
      <c r="B21" s="4"/>
      <c r="C21" s="818"/>
      <c r="D21" s="819"/>
      <c r="E21" s="1189"/>
      <c r="F21" s="819"/>
      <c r="G21" s="1189"/>
      <c r="H21" s="820">
        <v>0</v>
      </c>
      <c r="I21" s="820">
        <v>0</v>
      </c>
      <c r="J21" s="1551">
        <f t="shared" si="3"/>
        <v>0</v>
      </c>
      <c r="K21" s="820">
        <v>0</v>
      </c>
      <c r="L21" s="1551">
        <f t="shared" si="0"/>
        <v>0</v>
      </c>
      <c r="M21" s="820">
        <v>0</v>
      </c>
      <c r="N21" s="1551">
        <f t="shared" si="1"/>
        <v>0</v>
      </c>
      <c r="O21" s="1551">
        <f t="shared" si="2"/>
        <v>0</v>
      </c>
      <c r="P21" s="1552">
        <f t="shared" si="4"/>
        <v>0</v>
      </c>
      <c r="Q21" s="3"/>
    </row>
    <row r="22" spans="2:21" x14ac:dyDescent="0.35">
      <c r="B22" s="4"/>
      <c r="C22" s="818"/>
      <c r="D22" s="819"/>
      <c r="E22" s="1189"/>
      <c r="F22" s="819"/>
      <c r="G22" s="1189"/>
      <c r="H22" s="820">
        <v>0</v>
      </c>
      <c r="I22" s="820">
        <v>0</v>
      </c>
      <c r="J22" s="1551">
        <f t="shared" si="3"/>
        <v>0</v>
      </c>
      <c r="K22" s="820">
        <v>0</v>
      </c>
      <c r="L22" s="1551">
        <f t="shared" si="0"/>
        <v>0</v>
      </c>
      <c r="M22" s="820">
        <v>0</v>
      </c>
      <c r="N22" s="1551">
        <f t="shared" si="1"/>
        <v>0</v>
      </c>
      <c r="O22" s="1551">
        <f t="shared" si="2"/>
        <v>0</v>
      </c>
      <c r="P22" s="1552">
        <f t="shared" si="4"/>
        <v>0</v>
      </c>
      <c r="Q22" s="121"/>
    </row>
    <row r="23" spans="2:21" x14ac:dyDescent="0.35">
      <c r="B23" s="4"/>
      <c r="C23" s="818"/>
      <c r="D23" s="819"/>
      <c r="E23" s="1189"/>
      <c r="F23" s="819"/>
      <c r="G23" s="1189"/>
      <c r="H23" s="820">
        <v>0</v>
      </c>
      <c r="I23" s="820">
        <v>0</v>
      </c>
      <c r="J23" s="1551">
        <f t="shared" si="3"/>
        <v>0</v>
      </c>
      <c r="K23" s="820">
        <v>0</v>
      </c>
      <c r="L23" s="1551">
        <f t="shared" si="0"/>
        <v>0</v>
      </c>
      <c r="M23" s="820">
        <v>0</v>
      </c>
      <c r="N23" s="1551">
        <f t="shared" si="1"/>
        <v>0</v>
      </c>
      <c r="O23" s="1551">
        <f t="shared" si="2"/>
        <v>0</v>
      </c>
      <c r="P23" s="1552">
        <f t="shared" si="4"/>
        <v>0</v>
      </c>
      <c r="Q23" s="121"/>
    </row>
    <row r="24" spans="2:21" x14ac:dyDescent="0.35">
      <c r="B24" s="4"/>
      <c r="C24" s="818"/>
      <c r="D24" s="819"/>
      <c r="E24" s="1189"/>
      <c r="F24" s="819"/>
      <c r="G24" s="1189"/>
      <c r="H24" s="820">
        <v>0</v>
      </c>
      <c r="I24" s="820">
        <v>0</v>
      </c>
      <c r="J24" s="1551">
        <f t="shared" si="3"/>
        <v>0</v>
      </c>
      <c r="K24" s="820">
        <v>0</v>
      </c>
      <c r="L24" s="1551">
        <f t="shared" si="0"/>
        <v>0</v>
      </c>
      <c r="M24" s="820">
        <v>0</v>
      </c>
      <c r="N24" s="1551">
        <f t="shared" si="1"/>
        <v>0</v>
      </c>
      <c r="O24" s="1551">
        <f t="shared" si="2"/>
        <v>0</v>
      </c>
      <c r="P24" s="1552">
        <f t="shared" si="4"/>
        <v>0</v>
      </c>
      <c r="Q24" s="121"/>
    </row>
    <row r="25" spans="2:21" x14ac:dyDescent="0.35">
      <c r="B25" s="4"/>
      <c r="C25" s="818"/>
      <c r="D25" s="819"/>
      <c r="E25" s="1189"/>
      <c r="F25" s="819"/>
      <c r="G25" s="1189"/>
      <c r="H25" s="820">
        <v>0</v>
      </c>
      <c r="I25" s="820">
        <v>0</v>
      </c>
      <c r="J25" s="1551">
        <f t="shared" si="3"/>
        <v>0</v>
      </c>
      <c r="K25" s="820">
        <v>0</v>
      </c>
      <c r="L25" s="1551">
        <f t="shared" si="0"/>
        <v>0</v>
      </c>
      <c r="M25" s="820">
        <v>0</v>
      </c>
      <c r="N25" s="1551">
        <f t="shared" si="1"/>
        <v>0</v>
      </c>
      <c r="O25" s="1551">
        <f t="shared" si="2"/>
        <v>0</v>
      </c>
      <c r="P25" s="1552">
        <f t="shared" si="4"/>
        <v>0</v>
      </c>
      <c r="Q25" s="121"/>
    </row>
    <row r="26" spans="2:21" x14ac:dyDescent="0.35">
      <c r="B26" s="4"/>
      <c r="C26" s="821"/>
      <c r="D26" s="586"/>
      <c r="E26" s="1189"/>
      <c r="F26" s="586"/>
      <c r="G26" s="1189"/>
      <c r="H26" s="587">
        <v>0</v>
      </c>
      <c r="I26" s="587">
        <v>0</v>
      </c>
      <c r="J26" s="1553">
        <f t="shared" si="3"/>
        <v>0</v>
      </c>
      <c r="K26" s="587">
        <v>0</v>
      </c>
      <c r="L26" s="1553">
        <f t="shared" si="0"/>
        <v>0</v>
      </c>
      <c r="M26" s="587">
        <v>0</v>
      </c>
      <c r="N26" s="1553">
        <f t="shared" si="1"/>
        <v>0</v>
      </c>
      <c r="O26" s="1553">
        <f t="shared" si="2"/>
        <v>0</v>
      </c>
      <c r="P26" s="1554">
        <f t="shared" si="4"/>
        <v>0</v>
      </c>
      <c r="Q26" s="121"/>
    </row>
    <row r="27" spans="2:21" ht="3.75" customHeight="1" x14ac:dyDescent="0.35">
      <c r="B27" s="4"/>
      <c r="C27" s="1190"/>
      <c r="D27" s="1191">
        <f>SUM(D14:D26)</f>
        <v>0</v>
      </c>
      <c r="E27" s="1191"/>
      <c r="F27" s="1191"/>
      <c r="G27" s="1191"/>
      <c r="H27" s="952"/>
      <c r="I27" s="952"/>
      <c r="J27" s="953"/>
      <c r="K27" s="952"/>
      <c r="L27" s="953"/>
      <c r="M27" s="952"/>
      <c r="N27" s="953"/>
      <c r="O27" s="953"/>
      <c r="P27" s="954"/>
      <c r="Q27" s="121"/>
    </row>
    <row r="28" spans="2:21" x14ac:dyDescent="0.35">
      <c r="B28" s="4"/>
      <c r="C28" s="1890" t="s">
        <v>981</v>
      </c>
      <c r="D28" s="1891"/>
      <c r="E28" s="1891"/>
      <c r="F28" s="1891"/>
      <c r="G28" s="1891"/>
      <c r="H28" s="1891"/>
      <c r="I28" s="1891"/>
      <c r="J28" s="1891"/>
      <c r="K28" s="1891"/>
      <c r="L28" s="1891"/>
      <c r="M28" s="1891"/>
      <c r="N28" s="1891"/>
      <c r="O28" s="1891"/>
      <c r="P28" s="1892"/>
      <c r="Q28" s="121"/>
    </row>
    <row r="29" spans="2:21" ht="24" customHeight="1" x14ac:dyDescent="0.35">
      <c r="B29" s="4"/>
      <c r="C29" s="1555" t="s">
        <v>318</v>
      </c>
      <c r="D29" s="588"/>
      <c r="E29" s="1192" t="s">
        <v>509</v>
      </c>
      <c r="F29" s="588"/>
      <c r="G29" s="1192"/>
      <c r="H29" s="1556">
        <v>0</v>
      </c>
      <c r="I29" s="1557"/>
      <c r="J29" s="1558"/>
      <c r="K29" s="1557"/>
      <c r="L29" s="1559">
        <f>H29</f>
        <v>0</v>
      </c>
      <c r="M29" s="1557"/>
      <c r="N29" s="1553">
        <f>D29*H29*12</f>
        <v>0</v>
      </c>
      <c r="O29" s="1560"/>
      <c r="P29" s="1561">
        <f>N29</f>
        <v>0</v>
      </c>
      <c r="Q29" s="121"/>
      <c r="S29" s="1889" t="str">
        <f>IF(D29&lt;&gt;'2A'!O39,"WARNING: Total Number of CAUs/Manager Units does not match Form 2A","")</f>
        <v/>
      </c>
      <c r="T29" s="1889"/>
      <c r="U29" s="1889"/>
    </row>
    <row r="30" spans="2:21" ht="15.75" customHeight="1" thickBot="1" x14ac:dyDescent="0.4">
      <c r="B30" s="4"/>
      <c r="C30" s="1562" t="s">
        <v>566</v>
      </c>
      <c r="D30" s="586"/>
      <c r="E30" s="1189" t="s">
        <v>509</v>
      </c>
      <c r="F30" s="586"/>
      <c r="G30" s="1189"/>
      <c r="H30" s="587">
        <v>0</v>
      </c>
      <c r="I30" s="1322"/>
      <c r="J30" s="1558"/>
      <c r="K30" s="1557"/>
      <c r="L30" s="1553">
        <f>J30+K30</f>
        <v>0</v>
      </c>
      <c r="M30" s="1323"/>
      <c r="N30" s="1553">
        <f>D30*H30*12</f>
        <v>0</v>
      </c>
      <c r="O30" s="1558"/>
      <c r="P30" s="1554">
        <f>N30</f>
        <v>0</v>
      </c>
      <c r="Q30" s="121"/>
      <c r="S30" s="1889"/>
      <c r="T30" s="1889"/>
      <c r="U30" s="1889"/>
    </row>
    <row r="31" spans="2:21" ht="15.5" thickTop="1" thickBot="1" x14ac:dyDescent="0.4">
      <c r="B31" s="915"/>
      <c r="C31" s="498" t="s">
        <v>83</v>
      </c>
      <c r="D31" s="499">
        <f>D27+SUM(D29:D30)</f>
        <v>0</v>
      </c>
      <c r="E31" s="500"/>
      <c r="F31" s="501"/>
      <c r="G31" s="501"/>
      <c r="H31" s="914"/>
      <c r="I31" s="914"/>
      <c r="J31" s="502"/>
      <c r="K31" s="502"/>
      <c r="L31" s="502"/>
      <c r="M31" s="1321"/>
      <c r="N31" s="503">
        <f>SUM(N14:N30)</f>
        <v>0</v>
      </c>
      <c r="O31" s="804">
        <f>ROUND((SUM(O14:O26)),0)</f>
        <v>0</v>
      </c>
      <c r="P31" s="504">
        <f>SUM(P14:P30)</f>
        <v>0</v>
      </c>
      <c r="Q31" s="948"/>
      <c r="S31" s="1889"/>
      <c r="T31" s="1889"/>
      <c r="U31" s="1889"/>
    </row>
    <row r="32" spans="2:21" x14ac:dyDescent="0.35">
      <c r="B32" s="4"/>
      <c r="C32" s="505"/>
      <c r="D32" s="506"/>
      <c r="E32" s="507"/>
      <c r="F32" s="507"/>
      <c r="G32" s="507"/>
      <c r="H32" s="1168"/>
      <c r="I32" s="507"/>
      <c r="J32" s="507"/>
      <c r="K32" s="507"/>
      <c r="L32" s="507"/>
      <c r="M32"/>
      <c r="N32" s="508"/>
      <c r="O32" s="509"/>
      <c r="P32" s="508"/>
      <c r="Q32" s="121"/>
    </row>
    <row r="33" spans="2:21" x14ac:dyDescent="0.35">
      <c r="B33" s="4"/>
      <c r="C33" s="334" t="s">
        <v>563</v>
      </c>
      <c r="D33"/>
      <c r="E33"/>
      <c r="F33"/>
      <c r="G33"/>
      <c r="H33"/>
      <c r="I33"/>
      <c r="J33"/>
      <c r="K33"/>
      <c r="L33"/>
      <c r="M33"/>
      <c r="N33" s="1889" t="str">
        <f>IF(AND('8B'!F20&lt;&gt;0,(ABS(O31-'8B'!F20)&gt;=10)),"WARNING: Discrepancy between Total PHA/HUD/USDA Subsidy and Form 8B greater than $10","")</f>
        <v/>
      </c>
      <c r="O33" s="1889"/>
      <c r="P33" s="1889"/>
      <c r="Q33" s="948"/>
    </row>
    <row r="34" spans="2:21" ht="7.5" customHeight="1" thickBot="1" x14ac:dyDescent="0.4">
      <c r="B34" s="4"/>
      <c r="C34" s="288"/>
      <c r="D34" s="118"/>
      <c r="E34" s="117"/>
      <c r="F34" s="117"/>
      <c r="G34" s="117"/>
      <c r="H34" s="117"/>
      <c r="I34" s="117"/>
      <c r="J34" s="117"/>
      <c r="K34" s="117"/>
      <c r="L34" s="117"/>
      <c r="M34" s="117"/>
      <c r="N34" s="1889"/>
      <c r="O34" s="1889"/>
      <c r="P34" s="1889"/>
      <c r="Q34" s="161"/>
    </row>
    <row r="35" spans="2:21" ht="29.5" thickBot="1" x14ac:dyDescent="0.4">
      <c r="B35" s="4"/>
      <c r="C35" s="1098" t="s">
        <v>36</v>
      </c>
      <c r="D35" s="1099" t="s">
        <v>37</v>
      </c>
      <c r="E35" s="1100" t="s">
        <v>38</v>
      </c>
      <c r="F35" s="1100" t="s">
        <v>39</v>
      </c>
      <c r="G35" s="1100" t="s">
        <v>539</v>
      </c>
      <c r="H35" s="1100" t="s">
        <v>540</v>
      </c>
      <c r="I35" s="1101" t="s">
        <v>541</v>
      </c>
      <c r="J35" s="1101" t="s">
        <v>542</v>
      </c>
      <c r="K35" s="1102" t="s">
        <v>543</v>
      </c>
      <c r="L35" s="1586" t="s">
        <v>567</v>
      </c>
      <c r="M35"/>
      <c r="N35" s="1889"/>
      <c r="O35" s="1889"/>
      <c r="P35" s="1889"/>
      <c r="Q35" s="1103"/>
    </row>
    <row r="36" spans="2:21" x14ac:dyDescent="0.35">
      <c r="B36" s="4"/>
      <c r="C36" s="1104">
        <v>0.25</v>
      </c>
      <c r="D36" s="1105">
        <f t="shared" ref="D36:K45" si="5">SUMIFS($D$13:$D$31,$C$13:$C$31,$C36,$E$13:$E$31,D$35)</f>
        <v>0</v>
      </c>
      <c r="E36" s="1106">
        <f t="shared" si="5"/>
        <v>0</v>
      </c>
      <c r="F36" s="1106">
        <f t="shared" si="5"/>
        <v>0</v>
      </c>
      <c r="G36" s="1106">
        <f t="shared" si="5"/>
        <v>0</v>
      </c>
      <c r="H36" s="1106">
        <f t="shared" si="5"/>
        <v>0</v>
      </c>
      <c r="I36" s="1106">
        <f t="shared" si="5"/>
        <v>0</v>
      </c>
      <c r="J36" s="1106">
        <f t="shared" si="5"/>
        <v>0</v>
      </c>
      <c r="K36" s="1107">
        <f t="shared" si="5"/>
        <v>0</v>
      </c>
      <c r="L36" s="1198">
        <f t="shared" ref="L36:L45" si="6">SUM(D36:K36)</f>
        <v>0</v>
      </c>
      <c r="M36"/>
      <c r="N36" s="1889"/>
      <c r="O36" s="1889"/>
      <c r="P36" s="1889"/>
      <c r="Q36" s="1103"/>
    </row>
    <row r="37" spans="2:21" x14ac:dyDescent="0.35">
      <c r="B37" s="4"/>
      <c r="C37" s="1108">
        <v>0.3</v>
      </c>
      <c r="D37" s="1109">
        <f t="shared" si="5"/>
        <v>0</v>
      </c>
      <c r="E37" s="1110">
        <f t="shared" si="5"/>
        <v>0</v>
      </c>
      <c r="F37" s="1110">
        <f t="shared" si="5"/>
        <v>0</v>
      </c>
      <c r="G37" s="1110">
        <f t="shared" si="5"/>
        <v>0</v>
      </c>
      <c r="H37" s="1110">
        <f t="shared" si="5"/>
        <v>0</v>
      </c>
      <c r="I37" s="1110">
        <f t="shared" si="5"/>
        <v>0</v>
      </c>
      <c r="J37" s="1110">
        <f t="shared" si="5"/>
        <v>0</v>
      </c>
      <c r="K37" s="1111">
        <f t="shared" si="5"/>
        <v>0</v>
      </c>
      <c r="L37" s="1112">
        <f t="shared" si="6"/>
        <v>0</v>
      </c>
      <c r="M37"/>
      <c r="N37"/>
      <c r="O37"/>
      <c r="P37"/>
      <c r="Q37" s="1103"/>
      <c r="S37" s="1725" t="str">
        <f>IF(D30&lt;&gt;'2A'!N39,"WARNING: Total Number of Market Rate Units does not match Form 2A","")</f>
        <v/>
      </c>
      <c r="T37" s="1725"/>
      <c r="U37" s="1725"/>
    </row>
    <row r="38" spans="2:21" x14ac:dyDescent="0.35">
      <c r="B38" s="4"/>
      <c r="C38" s="1108">
        <v>0.35</v>
      </c>
      <c r="D38" s="1109">
        <f t="shared" si="5"/>
        <v>0</v>
      </c>
      <c r="E38" s="1110">
        <f t="shared" si="5"/>
        <v>0</v>
      </c>
      <c r="F38" s="1110">
        <f t="shared" si="5"/>
        <v>0</v>
      </c>
      <c r="G38" s="1110">
        <f t="shared" si="5"/>
        <v>0</v>
      </c>
      <c r="H38" s="1110">
        <f t="shared" si="5"/>
        <v>0</v>
      </c>
      <c r="I38" s="1110">
        <f t="shared" si="5"/>
        <v>0</v>
      </c>
      <c r="J38" s="1110">
        <f t="shared" si="5"/>
        <v>0</v>
      </c>
      <c r="K38" s="1111">
        <f t="shared" si="5"/>
        <v>0</v>
      </c>
      <c r="L38" s="1112">
        <f t="shared" si="6"/>
        <v>0</v>
      </c>
      <c r="M38"/>
      <c r="N38"/>
      <c r="O38"/>
      <c r="P38"/>
      <c r="Q38" s="1103"/>
      <c r="S38" s="1725"/>
      <c r="T38" s="1725"/>
      <c r="U38" s="1725"/>
    </row>
    <row r="39" spans="2:21" x14ac:dyDescent="0.35">
      <c r="B39" s="4"/>
      <c r="C39" s="1108">
        <v>0.4</v>
      </c>
      <c r="D39" s="1109">
        <f t="shared" si="5"/>
        <v>0</v>
      </c>
      <c r="E39" s="1110">
        <f t="shared" si="5"/>
        <v>0</v>
      </c>
      <c r="F39" s="1110">
        <f t="shared" si="5"/>
        <v>0</v>
      </c>
      <c r="G39" s="1110">
        <f t="shared" si="5"/>
        <v>0</v>
      </c>
      <c r="H39" s="1110">
        <f t="shared" si="5"/>
        <v>0</v>
      </c>
      <c r="I39" s="1110">
        <f t="shared" si="5"/>
        <v>0</v>
      </c>
      <c r="J39" s="1110">
        <f t="shared" si="5"/>
        <v>0</v>
      </c>
      <c r="K39" s="1111">
        <f t="shared" si="5"/>
        <v>0</v>
      </c>
      <c r="L39" s="1112">
        <f t="shared" si="6"/>
        <v>0</v>
      </c>
      <c r="M39"/>
      <c r="N39"/>
      <c r="O39"/>
      <c r="P39"/>
      <c r="Q39" s="1103"/>
      <c r="S39" s="1725"/>
      <c r="T39" s="1725"/>
      <c r="U39" s="1725"/>
    </row>
    <row r="40" spans="2:21" x14ac:dyDescent="0.35">
      <c r="B40" s="4"/>
      <c r="C40" s="1108">
        <v>0.45</v>
      </c>
      <c r="D40" s="1109">
        <f t="shared" si="5"/>
        <v>0</v>
      </c>
      <c r="E40" s="1110">
        <f t="shared" si="5"/>
        <v>0</v>
      </c>
      <c r="F40" s="1110">
        <f t="shared" si="5"/>
        <v>0</v>
      </c>
      <c r="G40" s="1110">
        <f t="shared" si="5"/>
        <v>0</v>
      </c>
      <c r="H40" s="1110">
        <f t="shared" si="5"/>
        <v>0</v>
      </c>
      <c r="I40" s="1110">
        <f t="shared" si="5"/>
        <v>0</v>
      </c>
      <c r="J40" s="1110">
        <f t="shared" si="5"/>
        <v>0</v>
      </c>
      <c r="K40" s="1111">
        <f t="shared" si="5"/>
        <v>0</v>
      </c>
      <c r="L40" s="1112">
        <f t="shared" si="6"/>
        <v>0</v>
      </c>
      <c r="M40"/>
      <c r="N40"/>
      <c r="O40"/>
      <c r="P40"/>
      <c r="Q40" s="1103"/>
    </row>
    <row r="41" spans="2:21" x14ac:dyDescent="0.35">
      <c r="B41" s="4"/>
      <c r="C41" s="1108">
        <v>0.5</v>
      </c>
      <c r="D41" s="1109">
        <f t="shared" si="5"/>
        <v>0</v>
      </c>
      <c r="E41" s="1110">
        <f t="shared" si="5"/>
        <v>0</v>
      </c>
      <c r="F41" s="1110">
        <f t="shared" si="5"/>
        <v>0</v>
      </c>
      <c r="G41" s="1110">
        <f t="shared" si="5"/>
        <v>0</v>
      </c>
      <c r="H41" s="1110">
        <f t="shared" si="5"/>
        <v>0</v>
      </c>
      <c r="I41" s="1110">
        <f t="shared" si="5"/>
        <v>0</v>
      </c>
      <c r="J41" s="1110">
        <f t="shared" si="5"/>
        <v>0</v>
      </c>
      <c r="K41" s="1111">
        <f t="shared" si="5"/>
        <v>0</v>
      </c>
      <c r="L41" s="1112">
        <f t="shared" si="6"/>
        <v>0</v>
      </c>
      <c r="M41"/>
      <c r="N41"/>
      <c r="O41"/>
      <c r="P41"/>
      <c r="Q41" s="1103"/>
    </row>
    <row r="42" spans="2:21" x14ac:dyDescent="0.35">
      <c r="B42" s="4"/>
      <c r="C42" s="1108">
        <v>0.55000000000000004</v>
      </c>
      <c r="D42" s="1109">
        <f t="shared" si="5"/>
        <v>0</v>
      </c>
      <c r="E42" s="1110">
        <f t="shared" si="5"/>
        <v>0</v>
      </c>
      <c r="F42" s="1110">
        <f t="shared" si="5"/>
        <v>0</v>
      </c>
      <c r="G42" s="1110">
        <f t="shared" si="5"/>
        <v>0</v>
      </c>
      <c r="H42" s="1110">
        <f t="shared" si="5"/>
        <v>0</v>
      </c>
      <c r="I42" s="1110">
        <f t="shared" si="5"/>
        <v>0</v>
      </c>
      <c r="J42" s="1110">
        <f t="shared" si="5"/>
        <v>0</v>
      </c>
      <c r="K42" s="1111">
        <f t="shared" si="5"/>
        <v>0</v>
      </c>
      <c r="L42" s="1112">
        <f t="shared" si="6"/>
        <v>0</v>
      </c>
      <c r="M42"/>
      <c r="N42"/>
      <c r="O42"/>
      <c r="P42"/>
      <c r="Q42" s="1103"/>
    </row>
    <row r="43" spans="2:21" x14ac:dyDescent="0.35">
      <c r="B43" s="4"/>
      <c r="C43" s="1108">
        <v>0.6</v>
      </c>
      <c r="D43" s="1109">
        <f t="shared" si="5"/>
        <v>0</v>
      </c>
      <c r="E43" s="1110">
        <f t="shared" si="5"/>
        <v>0</v>
      </c>
      <c r="F43" s="1110">
        <f t="shared" si="5"/>
        <v>0</v>
      </c>
      <c r="G43" s="1110">
        <f t="shared" si="5"/>
        <v>0</v>
      </c>
      <c r="H43" s="1110">
        <f t="shared" si="5"/>
        <v>0</v>
      </c>
      <c r="I43" s="1110">
        <f t="shared" si="5"/>
        <v>0</v>
      </c>
      <c r="J43" s="1110">
        <f t="shared" si="5"/>
        <v>0</v>
      </c>
      <c r="K43" s="1111">
        <f t="shared" si="5"/>
        <v>0</v>
      </c>
      <c r="L43" s="1112">
        <f t="shared" si="6"/>
        <v>0</v>
      </c>
      <c r="M43"/>
      <c r="N43"/>
      <c r="O43"/>
      <c r="P43"/>
      <c r="Q43" s="1103"/>
    </row>
    <row r="44" spans="2:21" x14ac:dyDescent="0.35">
      <c r="B44" s="4"/>
      <c r="C44" s="1108">
        <v>0.65</v>
      </c>
      <c r="D44" s="1109">
        <f t="shared" si="5"/>
        <v>0</v>
      </c>
      <c r="E44" s="1110">
        <f t="shared" si="5"/>
        <v>0</v>
      </c>
      <c r="F44" s="1110">
        <f t="shared" si="5"/>
        <v>0</v>
      </c>
      <c r="G44" s="1110">
        <f t="shared" si="5"/>
        <v>0</v>
      </c>
      <c r="H44" s="1110">
        <f t="shared" si="5"/>
        <v>0</v>
      </c>
      <c r="I44" s="1110">
        <f t="shared" si="5"/>
        <v>0</v>
      </c>
      <c r="J44" s="1110">
        <f t="shared" si="5"/>
        <v>0</v>
      </c>
      <c r="K44" s="1111">
        <f t="shared" si="5"/>
        <v>0</v>
      </c>
      <c r="L44" s="1112">
        <f t="shared" si="6"/>
        <v>0</v>
      </c>
      <c r="M44"/>
      <c r="N44"/>
      <c r="O44"/>
      <c r="P44"/>
      <c r="Q44" s="1103"/>
    </row>
    <row r="45" spans="2:21" x14ac:dyDescent="0.35">
      <c r="B45" s="4"/>
      <c r="C45" s="1113">
        <v>0.8</v>
      </c>
      <c r="D45" s="1114">
        <f t="shared" si="5"/>
        <v>0</v>
      </c>
      <c r="E45" s="1115">
        <f t="shared" si="5"/>
        <v>0</v>
      </c>
      <c r="F45" s="1115">
        <f t="shared" si="5"/>
        <v>0</v>
      </c>
      <c r="G45" s="1115">
        <f t="shared" si="5"/>
        <v>0</v>
      </c>
      <c r="H45" s="1115">
        <f t="shared" si="5"/>
        <v>0</v>
      </c>
      <c r="I45" s="1115">
        <f t="shared" si="5"/>
        <v>0</v>
      </c>
      <c r="J45" s="1115">
        <f t="shared" si="5"/>
        <v>0</v>
      </c>
      <c r="K45" s="1116">
        <f t="shared" si="5"/>
        <v>0</v>
      </c>
      <c r="L45" s="1117">
        <f t="shared" si="6"/>
        <v>0</v>
      </c>
      <c r="M45"/>
      <c r="N45"/>
      <c r="O45"/>
      <c r="P45"/>
      <c r="Q45" s="1103"/>
    </row>
    <row r="46" spans="2:21" ht="26" x14ac:dyDescent="0.35">
      <c r="B46" s="4"/>
      <c r="C46" s="1118" t="s">
        <v>41</v>
      </c>
      <c r="D46" s="1119">
        <f>SUM(D36:D45)</f>
        <v>0</v>
      </c>
      <c r="E46" s="1119">
        <f>SUM(E36:E45)</f>
        <v>0</v>
      </c>
      <c r="F46" s="1119">
        <f t="shared" ref="F46:K46" si="7">SUM(F36:F45)</f>
        <v>0</v>
      </c>
      <c r="G46" s="1119">
        <f t="shared" si="7"/>
        <v>0</v>
      </c>
      <c r="H46" s="1119">
        <f t="shared" si="7"/>
        <v>0</v>
      </c>
      <c r="I46" s="1119">
        <f t="shared" si="7"/>
        <v>0</v>
      </c>
      <c r="J46" s="1120">
        <f t="shared" si="7"/>
        <v>0</v>
      </c>
      <c r="K46" s="1120">
        <f t="shared" si="7"/>
        <v>0</v>
      </c>
      <c r="L46" s="1121">
        <f>SUM(L36:L45)</f>
        <v>0</v>
      </c>
      <c r="M46"/>
      <c r="N46"/>
      <c r="O46"/>
      <c r="P46"/>
      <c r="Q46" s="1103"/>
    </row>
    <row r="47" spans="2:21" x14ac:dyDescent="0.35">
      <c r="B47" s="4"/>
      <c r="C47" s="1122" t="s">
        <v>566</v>
      </c>
      <c r="D47" s="1123">
        <f t="shared" ref="D47:K48" si="8">SUMIFS($D$13:$D$31,$C$13:$C$31,$C47,$E$13:$E$31,D$35)</f>
        <v>0</v>
      </c>
      <c r="E47" s="1124">
        <f t="shared" si="8"/>
        <v>0</v>
      </c>
      <c r="F47" s="1124">
        <f t="shared" si="8"/>
        <v>0</v>
      </c>
      <c r="G47" s="1124">
        <f t="shared" si="8"/>
        <v>0</v>
      </c>
      <c r="H47" s="1124">
        <f t="shared" si="8"/>
        <v>0</v>
      </c>
      <c r="I47" s="1124">
        <f t="shared" si="8"/>
        <v>0</v>
      </c>
      <c r="J47" s="1124">
        <f t="shared" si="8"/>
        <v>0</v>
      </c>
      <c r="K47" s="1125">
        <f t="shared" si="8"/>
        <v>0</v>
      </c>
      <c r="L47" s="1126">
        <f>SUM(D47:K47)</f>
        <v>0</v>
      </c>
      <c r="M47"/>
      <c r="N47"/>
      <c r="O47"/>
      <c r="P47"/>
      <c r="Q47" s="1103"/>
    </row>
    <row r="48" spans="2:21" ht="23.5" thickBot="1" x14ac:dyDescent="0.4">
      <c r="B48" s="4"/>
      <c r="C48" s="1127" t="s">
        <v>318</v>
      </c>
      <c r="D48" s="1128">
        <f t="shared" si="8"/>
        <v>0</v>
      </c>
      <c r="E48" s="1129">
        <f t="shared" si="8"/>
        <v>0</v>
      </c>
      <c r="F48" s="1129">
        <f t="shared" si="8"/>
        <v>0</v>
      </c>
      <c r="G48" s="1129">
        <f t="shared" si="8"/>
        <v>0</v>
      </c>
      <c r="H48" s="1129">
        <f t="shared" si="8"/>
        <v>0</v>
      </c>
      <c r="I48" s="1129">
        <f t="shared" si="8"/>
        <v>0</v>
      </c>
      <c r="J48" s="1129">
        <f t="shared" si="8"/>
        <v>0</v>
      </c>
      <c r="K48" s="1130">
        <f t="shared" si="8"/>
        <v>0</v>
      </c>
      <c r="L48" s="1131">
        <f>SUM(D48:K48)</f>
        <v>0</v>
      </c>
      <c r="M48"/>
      <c r="N48"/>
      <c r="O48"/>
      <c r="P48"/>
      <c r="Q48" s="1103"/>
    </row>
    <row r="49" spans="2:17" ht="16.5" customHeight="1" thickTop="1" thickBot="1" x14ac:dyDescent="0.4">
      <c r="B49" s="4"/>
      <c r="C49" s="1132" t="s">
        <v>42</v>
      </c>
      <c r="D49" s="1133">
        <f t="shared" ref="D49:K49" si="9">D46+D47+D48</f>
        <v>0</v>
      </c>
      <c r="E49" s="1134">
        <f t="shared" si="9"/>
        <v>0</v>
      </c>
      <c r="F49" s="1135">
        <f t="shared" si="9"/>
        <v>0</v>
      </c>
      <c r="G49" s="1135">
        <f t="shared" si="9"/>
        <v>0</v>
      </c>
      <c r="H49" s="1135">
        <f t="shared" si="9"/>
        <v>0</v>
      </c>
      <c r="I49" s="1135">
        <f t="shared" si="9"/>
        <v>0</v>
      </c>
      <c r="J49" s="1136">
        <f t="shared" si="9"/>
        <v>0</v>
      </c>
      <c r="K49" s="1136">
        <f t="shared" si="9"/>
        <v>0</v>
      </c>
      <c r="L49" s="1137">
        <f>SUM(L46:L48)</f>
        <v>0</v>
      </c>
      <c r="M49"/>
      <c r="N49" s="1889" t="str">
        <f>IF(L49&lt;&gt;'1'!F58,"WARNING: Total Units does not match Form 1","")</f>
        <v/>
      </c>
      <c r="O49" s="1889"/>
      <c r="P49"/>
      <c r="Q49" s="1103"/>
    </row>
    <row r="50" spans="2:17" ht="7.5" customHeight="1" thickTop="1" thickBot="1" x14ac:dyDescent="0.4">
      <c r="B50" s="4"/>
      <c r="C50" s="1138"/>
      <c r="D50" s="1139"/>
      <c r="E50" s="1140"/>
      <c r="F50" s="1139"/>
      <c r="G50" s="1139"/>
      <c r="H50" s="1139"/>
      <c r="I50" s="1139"/>
      <c r="J50" s="1141"/>
      <c r="K50" s="1141"/>
      <c r="L50" s="1142"/>
      <c r="M50"/>
      <c r="N50" s="1889"/>
      <c r="O50" s="1889"/>
      <c r="P50"/>
      <c r="Q50" s="1103"/>
    </row>
    <row r="51" spans="2:17" ht="26" x14ac:dyDescent="0.35">
      <c r="B51" s="4"/>
      <c r="C51" s="1143" t="s">
        <v>985</v>
      </c>
      <c r="D51" s="1144">
        <f>SUMIF('8A'!$E13:$E31,D35,'8A'!$F13:$F31)</f>
        <v>0</v>
      </c>
      <c r="E51" s="1145">
        <f>SUMIF('8A'!$E13:$E31,E35,'8A'!$F13:$F31)</f>
        <v>0</v>
      </c>
      <c r="F51" s="1145">
        <f>SUMIF('8A'!$E13:$E31,F35,'8A'!$F13:$F31)</f>
        <v>0</v>
      </c>
      <c r="G51" s="1145">
        <f>SUMIF('8A'!$E13:$E31,G35,'8A'!$F13:$F31)</f>
        <v>0</v>
      </c>
      <c r="H51" s="1145">
        <f>SUMIF('8A'!$E13:$E31,H35,'8A'!$F13:$F31)</f>
        <v>0</v>
      </c>
      <c r="I51" s="1145">
        <f>SUMIF('8A'!$E13:$E31,I35,'8A'!$F13:$F31)</f>
        <v>0</v>
      </c>
      <c r="J51" s="1145">
        <f>SUMIF('8A'!$E13:$E31,J35,'8A'!$F13:$F31)</f>
        <v>0</v>
      </c>
      <c r="K51" s="1146">
        <f>SUMIF('8A'!$E13:$E31,K35,'8A'!$F13:$F31)</f>
        <v>0</v>
      </c>
      <c r="L51" s="1147">
        <f>SUM(D51:K51)</f>
        <v>0</v>
      </c>
      <c r="M51"/>
      <c r="N51" s="1889"/>
      <c r="O51" s="1889"/>
      <c r="P51"/>
      <c r="Q51" s="1103"/>
    </row>
    <row r="52" spans="2:17" ht="15" thickBot="1" x14ac:dyDescent="0.4">
      <c r="B52" s="4"/>
      <c r="C52" s="1148" t="s">
        <v>471</v>
      </c>
      <c r="D52" s="1149">
        <f>IFERROR(AVERAGEIF('8A'!$E13:$E31,D35,'8A'!$G13:$G31),0)</f>
        <v>0</v>
      </c>
      <c r="E52" s="1150">
        <f>IFERROR(AVERAGEIF('8A'!$E13:$E31,E35,'8A'!$G13:$G31),0)</f>
        <v>0</v>
      </c>
      <c r="F52" s="1150">
        <f>IFERROR(AVERAGEIF('8A'!$E13:$E31,F35,'8A'!$G13:$G31),0)</f>
        <v>0</v>
      </c>
      <c r="G52" s="1150">
        <f>IFERROR(AVERAGEIF('8A'!$E13:$E31,G35,'8A'!$G13:$G31),0)</f>
        <v>0</v>
      </c>
      <c r="H52" s="1150">
        <f>IFERROR(AVERAGEIF('8A'!$E13:$E31,H35,'8A'!$G13:$G31),0)</f>
        <v>0</v>
      </c>
      <c r="I52" s="1150">
        <f>IFERROR(AVERAGEIF('8A'!$E13:$E31,I35,'8A'!$G13:$G31),0)</f>
        <v>0</v>
      </c>
      <c r="J52" s="1150">
        <f>IFERROR(AVERAGEIF('8A'!$E13:$E31,J35,'8A'!$G13:$G31),0)</f>
        <v>0</v>
      </c>
      <c r="K52" s="1151">
        <f>IFERROR(AVERAGEIF('8A'!$E13:$E31,K35,'8A'!$G13:$G31),0)</f>
        <v>0</v>
      </c>
      <c r="L52" s="1152"/>
      <c r="M52"/>
      <c r="N52"/>
      <c r="O52"/>
      <c r="P52"/>
      <c r="Q52" s="1103"/>
    </row>
    <row r="53" spans="2:17" ht="7.5" customHeight="1" thickBot="1" x14ac:dyDescent="0.4">
      <c r="B53" s="4"/>
      <c r="C53" s="117"/>
      <c r="D53" s="117"/>
      <c r="E53" s="117"/>
      <c r="F53" s="117"/>
      <c r="G53" s="117"/>
      <c r="H53" s="117"/>
      <c r="I53" s="117"/>
      <c r="J53" s="117"/>
      <c r="K53" s="117"/>
      <c r="L53" s="117"/>
      <c r="M53" s="117"/>
      <c r="N53" s="117"/>
      <c r="O53" s="117"/>
      <c r="P53" s="120"/>
      <c r="Q53" s="1103"/>
    </row>
    <row r="54" spans="2:17" x14ac:dyDescent="0.35">
      <c r="B54" s="1084"/>
      <c r="C54" s="1084"/>
      <c r="D54" s="1084"/>
      <c r="E54" s="1084"/>
      <c r="F54" s="1084"/>
      <c r="G54" s="1084"/>
      <c r="H54" s="1084"/>
      <c r="I54" s="1084"/>
      <c r="J54" s="1084"/>
      <c r="K54" s="1084"/>
      <c r="L54" s="1084"/>
      <c r="M54" s="1084"/>
      <c r="N54" s="1084"/>
      <c r="O54" s="1084"/>
      <c r="P54" s="1084"/>
      <c r="Q54" s="1084"/>
    </row>
  </sheetData>
  <sheetProtection algorithmName="SHA-512" hashValue="YaMs2/qyeFBxe8lMN2pEbH46tpTZZld5zGdZr+XrP8K9xSlbioQ1vKMDk9zz/Tixu1AlY3zVzyE4iigvLYEhEA==" saltValue="3e7KQ/yNTYFXmcZ7GZTIEA=="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xr:uid="{00000000-0002-0000-1400-000000000000}">
      <formula1>Non_LIH_Units</formula1>
    </dataValidation>
    <dataValidation type="list" allowBlank="1" showInputMessage="1" showErrorMessage="1" sqref="E29:E30 E14:E26" xr:uid="{00000000-0002-0000-1400-000001000000}">
      <formula1>Units_and_Beds</formula1>
    </dataValidation>
    <dataValidation type="list" allowBlank="1" showInputMessage="1" showErrorMessage="1" sqref="C14:C26" xr:uid="{00000000-0002-0000-1400-000002000000}">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pageSetUpPr fitToPage="1"/>
  </sheetPr>
  <dimension ref="B1:O51"/>
  <sheetViews>
    <sheetView showGridLines="0" topLeftCell="A36" zoomScaleNormal="100" workbookViewId="0">
      <selection activeCell="F50" sqref="F50"/>
    </sheetView>
  </sheetViews>
  <sheetFormatPr defaultColWidth="9.1796875" defaultRowHeight="14.5" x14ac:dyDescent="0.35"/>
  <cols>
    <col min="1" max="2" width="1.7265625" style="324" customWidth="1"/>
    <col min="3" max="3" width="52" style="324" customWidth="1"/>
    <col min="4" max="6" width="17.1796875" style="324" customWidth="1"/>
    <col min="7" max="9" width="20" style="324" customWidth="1"/>
    <col min="10" max="11" width="1.54296875" style="324" bestFit="1" customWidth="1"/>
    <col min="12" max="16384" width="9.1796875" style="324"/>
  </cols>
  <sheetData>
    <row r="1" spans="2:14" x14ac:dyDescent="0.35">
      <c r="J1" s="324" t="s">
        <v>652</v>
      </c>
      <c r="K1" s="324" t="s">
        <v>652</v>
      </c>
    </row>
    <row r="7" spans="2:14" ht="9" customHeight="1" thickBot="1" x14ac:dyDescent="0.4"/>
    <row r="8" spans="2:14" ht="9" customHeight="1" x14ac:dyDescent="0.45">
      <c r="B8" s="448"/>
      <c r="C8" s="301"/>
      <c r="D8" s="301"/>
      <c r="E8" s="301"/>
      <c r="F8" s="301"/>
      <c r="G8" s="301"/>
      <c r="H8" s="301"/>
      <c r="I8" s="301"/>
      <c r="J8" s="449"/>
    </row>
    <row r="9" spans="2:14" ht="18.5" x14ac:dyDescent="0.45">
      <c r="B9" s="450"/>
      <c r="C9" s="1702" t="s">
        <v>511</v>
      </c>
      <c r="D9" s="1702"/>
      <c r="E9" s="1702"/>
      <c r="F9" s="1702"/>
      <c r="G9" s="1702"/>
      <c r="H9" s="913"/>
      <c r="I9" s="913"/>
      <c r="J9" s="161"/>
    </row>
    <row r="10" spans="2:14" ht="18.5" x14ac:dyDescent="0.45">
      <c r="B10" s="450"/>
      <c r="C10" s="117"/>
      <c r="D10" s="117"/>
      <c r="E10" s="117"/>
      <c r="F10" s="117"/>
      <c r="G10" s="117"/>
      <c r="H10" s="117"/>
      <c r="I10" s="117"/>
      <c r="J10" s="161"/>
    </row>
    <row r="11" spans="2:14" ht="15" thickBot="1" x14ac:dyDescent="0.4">
      <c r="B11" s="162"/>
      <c r="C11" s="1897" t="str">
        <f>IF('1'!G5="","Enter Project Name on Form 1",(CONCATENATE("Project Name: ",'1'!G5)))</f>
        <v>Enter Project Name on Form 1</v>
      </c>
      <c r="D11" s="1897"/>
      <c r="E11" s="1897"/>
      <c r="F11" s="1897"/>
      <c r="G11" s="117"/>
      <c r="H11" s="117"/>
      <c r="I11" s="117"/>
      <c r="J11" s="161"/>
    </row>
    <row r="12" spans="2:14" x14ac:dyDescent="0.35">
      <c r="B12" s="162"/>
      <c r="C12" s="312"/>
      <c r="D12" s="117"/>
      <c r="E12" s="117"/>
      <c r="F12" s="117"/>
      <c r="G12" s="117"/>
      <c r="H12" s="117"/>
      <c r="I12" s="117"/>
      <c r="J12" s="161"/>
    </row>
    <row r="13" spans="2:14" x14ac:dyDescent="0.35">
      <c r="B13" s="162"/>
      <c r="C13" s="1324" t="s">
        <v>982</v>
      </c>
      <c r="D13" s="1325"/>
      <c r="E13" s="1325"/>
      <c r="F13" s="1325"/>
      <c r="G13" s="1325"/>
      <c r="H13" s="1325"/>
      <c r="I13" s="1325"/>
      <c r="J13" s="161"/>
    </row>
    <row r="14" spans="2:14" ht="15" thickBot="1" x14ac:dyDescent="0.4">
      <c r="B14" s="162"/>
      <c r="C14" s="451" t="s">
        <v>983</v>
      </c>
      <c r="D14" s="117"/>
      <c r="E14" s="117"/>
      <c r="F14" s="117"/>
      <c r="G14" s="117"/>
      <c r="H14" s="117"/>
      <c r="I14" s="117"/>
      <c r="J14" s="161"/>
    </row>
    <row r="15" spans="2:14" ht="27" thickBot="1" x14ac:dyDescent="0.4">
      <c r="B15" s="162"/>
      <c r="C15" s="955" t="s">
        <v>293</v>
      </c>
      <c r="D15" s="823" t="s">
        <v>319</v>
      </c>
      <c r="E15" s="823" t="s">
        <v>320</v>
      </c>
      <c r="F15" s="823" t="s">
        <v>321</v>
      </c>
      <c r="G15" s="956" t="s">
        <v>322</v>
      </c>
      <c r="H15" s="1177" t="s">
        <v>692</v>
      </c>
      <c r="I15" s="1176" t="s">
        <v>693</v>
      </c>
      <c r="J15" s="161"/>
    </row>
    <row r="16" spans="2:14" ht="15" customHeight="1" x14ac:dyDescent="0.35">
      <c r="B16" s="162"/>
      <c r="C16" s="822"/>
      <c r="D16" s="840">
        <v>0</v>
      </c>
      <c r="E16" s="840">
        <v>0</v>
      </c>
      <c r="F16" s="957">
        <f>SUM(D16:E16)</f>
        <v>0</v>
      </c>
      <c r="G16" s="709"/>
      <c r="H16" s="1634"/>
      <c r="I16" s="1635"/>
      <c r="J16" s="161"/>
      <c r="L16" s="1903" t="str">
        <f>IF(AND('8A'!O31&lt;&gt;0,(ABS(F20-'8A'!O31))&gt;=10),"WARNING: Discrepancy exceeding $10 between Total PHA/HUD/USDA Subsidy and Form 8A","")</f>
        <v/>
      </c>
      <c r="M16" s="1903"/>
      <c r="N16" s="1903"/>
    </row>
    <row r="17" spans="2:15" x14ac:dyDescent="0.35">
      <c r="B17" s="162"/>
      <c r="C17" s="793"/>
      <c r="D17" s="841">
        <v>0</v>
      </c>
      <c r="E17" s="841">
        <v>0</v>
      </c>
      <c r="F17" s="958">
        <f>SUM(D17:E17)</f>
        <v>0</v>
      </c>
      <c r="G17" s="711"/>
      <c r="H17" s="1636"/>
      <c r="I17" s="1635"/>
      <c r="J17" s="161"/>
      <c r="L17" s="1903"/>
      <c r="M17" s="1903"/>
      <c r="N17" s="1903"/>
    </row>
    <row r="18" spans="2:15" ht="15" customHeight="1" x14ac:dyDescent="0.35">
      <c r="B18" s="162"/>
      <c r="C18" s="793"/>
      <c r="D18" s="841">
        <v>0</v>
      </c>
      <c r="E18" s="841">
        <v>0</v>
      </c>
      <c r="F18" s="958">
        <f>SUM(D18:E18)</f>
        <v>0</v>
      </c>
      <c r="G18" s="711"/>
      <c r="H18" s="1637"/>
      <c r="I18" s="1638"/>
      <c r="J18" s="161"/>
      <c r="L18" s="1903"/>
      <c r="M18" s="1903"/>
      <c r="N18" s="1903"/>
      <c r="O18" s="1633"/>
    </row>
    <row r="19" spans="2:15" ht="15" thickBot="1" x14ac:dyDescent="0.4">
      <c r="B19" s="162"/>
      <c r="C19" s="793"/>
      <c r="D19" s="841">
        <v>0</v>
      </c>
      <c r="E19" s="841">
        <v>0</v>
      </c>
      <c r="F19" s="958">
        <f>SUM(D19:E19)</f>
        <v>0</v>
      </c>
      <c r="G19" s="711"/>
      <c r="H19" s="1637"/>
      <c r="I19" s="1639"/>
      <c r="J19" s="161"/>
      <c r="L19" s="1903"/>
      <c r="M19" s="1903"/>
      <c r="N19" s="1903"/>
      <c r="O19" s="1633"/>
    </row>
    <row r="20" spans="2:15" ht="15.5" thickTop="1" thickBot="1" x14ac:dyDescent="0.4">
      <c r="B20" s="162"/>
      <c r="C20" s="795" t="s">
        <v>677</v>
      </c>
      <c r="D20" s="846">
        <f>SUM(D16:D19)</f>
        <v>0</v>
      </c>
      <c r="E20" s="846">
        <f>SUM(E16:E19)</f>
        <v>0</v>
      </c>
      <c r="F20" s="847">
        <f>ROUND((SUM(D20:E20)),0)</f>
        <v>0</v>
      </c>
      <c r="G20" s="796"/>
      <c r="H20" s="1175"/>
      <c r="I20" s="964"/>
      <c r="J20" s="161"/>
      <c r="L20" s="1903"/>
      <c r="M20" s="1903"/>
      <c r="N20" s="1903"/>
      <c r="O20" s="1633"/>
    </row>
    <row r="21" spans="2:15" ht="5.15" customHeight="1" x14ac:dyDescent="0.35">
      <c r="B21" s="162"/>
      <c r="C21" s="312"/>
      <c r="D21" s="117"/>
      <c r="E21" s="117"/>
      <c r="F21" s="117"/>
      <c r="G21" s="117"/>
      <c r="H21" s="117"/>
      <c r="I21" s="117"/>
      <c r="J21" s="161"/>
    </row>
    <row r="22" spans="2:15" x14ac:dyDescent="0.35">
      <c r="B22" s="162"/>
      <c r="C22" s="312"/>
      <c r="D22" s="117"/>
      <c r="E22" s="117"/>
      <c r="J22" s="161"/>
    </row>
    <row r="23" spans="2:15" ht="2.5" customHeight="1" x14ac:dyDescent="0.35">
      <c r="B23" s="162"/>
      <c r="C23" s="312"/>
      <c r="D23" s="117"/>
      <c r="E23" s="117"/>
      <c r="J23" s="161"/>
    </row>
    <row r="24" spans="2:15" ht="15" thickBot="1" x14ac:dyDescent="0.4">
      <c r="B24" s="162"/>
      <c r="C24" s="451" t="s">
        <v>984</v>
      </c>
      <c r="D24" s="117"/>
      <c r="E24" s="117"/>
      <c r="F24" s="117"/>
      <c r="G24" s="117"/>
      <c r="H24" s="117"/>
      <c r="I24" s="117"/>
      <c r="J24" s="161"/>
    </row>
    <row r="25" spans="2:15" ht="27" thickBot="1" x14ac:dyDescent="0.4">
      <c r="B25" s="162"/>
      <c r="C25" s="955" t="s">
        <v>293</v>
      </c>
      <c r="D25" s="823" t="s">
        <v>319</v>
      </c>
      <c r="E25" s="823" t="s">
        <v>320</v>
      </c>
      <c r="F25" s="823" t="s">
        <v>321</v>
      </c>
      <c r="G25" s="956" t="s">
        <v>322</v>
      </c>
      <c r="H25" s="1177" t="s">
        <v>692</v>
      </c>
      <c r="I25" s="1176" t="s">
        <v>693</v>
      </c>
      <c r="J25" s="161"/>
    </row>
    <row r="26" spans="2:15" x14ac:dyDescent="0.35">
      <c r="B26" s="162"/>
      <c r="C26" s="822"/>
      <c r="D26" s="840">
        <v>0</v>
      </c>
      <c r="E26" s="840">
        <v>0</v>
      </c>
      <c r="F26" s="957">
        <f>SUM(D26:E26)</f>
        <v>0</v>
      </c>
      <c r="G26" s="709"/>
      <c r="H26" s="842"/>
      <c r="I26" s="1066"/>
      <c r="J26" s="161"/>
    </row>
    <row r="27" spans="2:15" x14ac:dyDescent="0.35">
      <c r="B27" s="162"/>
      <c r="C27" s="793"/>
      <c r="D27" s="841">
        <v>0</v>
      </c>
      <c r="E27" s="841">
        <v>0</v>
      </c>
      <c r="F27" s="958">
        <f>SUM(D27:E27)</f>
        <v>0</v>
      </c>
      <c r="G27" s="711"/>
      <c r="H27" s="841"/>
      <c r="I27" s="1066"/>
      <c r="J27" s="161"/>
    </row>
    <row r="28" spans="2:15" x14ac:dyDescent="0.35">
      <c r="B28" s="162"/>
      <c r="C28" s="793"/>
      <c r="D28" s="841">
        <v>0</v>
      </c>
      <c r="E28" s="841">
        <v>0</v>
      </c>
      <c r="F28" s="958">
        <f>SUM(D28:E28)</f>
        <v>0</v>
      </c>
      <c r="G28" s="711"/>
      <c r="H28" s="843"/>
      <c r="I28" s="711"/>
      <c r="J28" s="161"/>
    </row>
    <row r="29" spans="2:15" ht="15" thickBot="1" x14ac:dyDescent="0.4">
      <c r="B29" s="162"/>
      <c r="C29" s="793"/>
      <c r="D29" s="841">
        <v>0</v>
      </c>
      <c r="E29" s="841">
        <v>0</v>
      </c>
      <c r="F29" s="958">
        <f>SUM(D29:E29)</f>
        <v>0</v>
      </c>
      <c r="G29" s="711"/>
      <c r="H29" s="843"/>
      <c r="I29" s="1067"/>
      <c r="J29" s="161"/>
    </row>
    <row r="30" spans="2:15" ht="15.5" thickTop="1" thickBot="1" x14ac:dyDescent="0.4">
      <c r="B30" s="162"/>
      <c r="C30" s="795" t="s">
        <v>677</v>
      </c>
      <c r="D30" s="846">
        <f>SUM(D26:D29)</f>
        <v>0</v>
      </c>
      <c r="E30" s="846">
        <f>SUM(E26:E29)</f>
        <v>0</v>
      </c>
      <c r="F30" s="847">
        <f>ROUND((SUM(D30:E30)),0)</f>
        <v>0</v>
      </c>
      <c r="G30" s="796"/>
      <c r="H30" s="1175"/>
      <c r="I30" s="964"/>
      <c r="J30" s="161"/>
    </row>
    <row r="31" spans="2:15" x14ac:dyDescent="0.35">
      <c r="B31" s="162"/>
      <c r="C31" s="312"/>
      <c r="D31" s="117"/>
      <c r="E31" s="117"/>
      <c r="F31" s="163" t="s">
        <v>34</v>
      </c>
      <c r="G31" s="117"/>
      <c r="H31" s="117"/>
      <c r="I31" s="117"/>
      <c r="J31" s="161"/>
    </row>
    <row r="32" spans="2:15" x14ac:dyDescent="0.35">
      <c r="B32" s="162"/>
      <c r="C32" s="1324" t="s">
        <v>323</v>
      </c>
      <c r="D32" s="1325"/>
      <c r="E32" s="1325"/>
      <c r="F32" s="1325"/>
      <c r="G32" s="1325"/>
      <c r="H32" s="1325"/>
      <c r="I32" s="1325"/>
      <c r="J32" s="161"/>
    </row>
    <row r="33" spans="2:10" ht="5.15" customHeight="1" thickBot="1" x14ac:dyDescent="0.4">
      <c r="B33" s="162"/>
      <c r="C33" s="451"/>
      <c r="D33" s="117"/>
      <c r="E33" s="117"/>
      <c r="F33" s="117"/>
      <c r="G33" s="117"/>
      <c r="H33" s="117"/>
      <c r="I33" s="117"/>
      <c r="J33" s="161"/>
    </row>
    <row r="34" spans="2:10" ht="15" customHeight="1" x14ac:dyDescent="0.35">
      <c r="B34" s="162"/>
      <c r="C34" s="1900" t="s">
        <v>293</v>
      </c>
      <c r="D34" s="1898" t="s">
        <v>319</v>
      </c>
      <c r="E34" s="1898" t="s">
        <v>320</v>
      </c>
      <c r="F34" s="1898" t="s">
        <v>321</v>
      </c>
      <c r="G34" s="1898" t="s">
        <v>322</v>
      </c>
      <c r="H34" s="1893" t="s">
        <v>692</v>
      </c>
      <c r="I34" s="1895" t="s">
        <v>693</v>
      </c>
      <c r="J34" s="161"/>
    </row>
    <row r="35" spans="2:10" ht="15" thickBot="1" x14ac:dyDescent="0.4">
      <c r="B35" s="162"/>
      <c r="C35" s="1904"/>
      <c r="D35" s="1902"/>
      <c r="E35" s="1902"/>
      <c r="F35" s="1902"/>
      <c r="G35" s="1902"/>
      <c r="H35" s="1894"/>
      <c r="I35" s="1896"/>
      <c r="J35" s="161"/>
    </row>
    <row r="36" spans="2:10" x14ac:dyDescent="0.35">
      <c r="B36" s="162"/>
      <c r="C36" s="824"/>
      <c r="D36" s="842">
        <v>0</v>
      </c>
      <c r="E36" s="842">
        <v>0</v>
      </c>
      <c r="F36" s="959">
        <f>SUM(D36+E36)</f>
        <v>0</v>
      </c>
      <c r="G36" s="1063"/>
      <c r="H36" s="842"/>
      <c r="I36" s="709"/>
      <c r="J36" s="161"/>
    </row>
    <row r="37" spans="2:10" x14ac:dyDescent="0.35">
      <c r="B37" s="162"/>
      <c r="C37" s="825"/>
      <c r="D37" s="841">
        <v>0</v>
      </c>
      <c r="E37" s="841">
        <v>0</v>
      </c>
      <c r="F37" s="958">
        <f>SUM(D37+E37)</f>
        <v>0</v>
      </c>
      <c r="G37" s="1064"/>
      <c r="H37" s="841"/>
      <c r="I37" s="1066"/>
      <c r="J37" s="161"/>
    </row>
    <row r="38" spans="2:10" x14ac:dyDescent="0.35">
      <c r="B38" s="162"/>
      <c r="C38" s="826"/>
      <c r="D38" s="843">
        <v>0</v>
      </c>
      <c r="E38" s="843">
        <v>0</v>
      </c>
      <c r="F38" s="958">
        <f>SUM(D38+E38)</f>
        <v>0</v>
      </c>
      <c r="G38" s="1065"/>
      <c r="H38" s="843"/>
      <c r="I38" s="711"/>
      <c r="J38" s="161"/>
    </row>
    <row r="39" spans="2:10" ht="15" thickBot="1" x14ac:dyDescent="0.4">
      <c r="B39" s="162"/>
      <c r="C39" s="826"/>
      <c r="D39" s="843">
        <v>0</v>
      </c>
      <c r="E39" s="843">
        <v>0</v>
      </c>
      <c r="F39" s="960">
        <f>SUM(D39+E39)</f>
        <v>0</v>
      </c>
      <c r="G39" s="1065"/>
      <c r="H39" s="843"/>
      <c r="I39" s="1067"/>
      <c r="J39" s="161"/>
    </row>
    <row r="40" spans="2:10" ht="15.5" thickTop="1" thickBot="1" x14ac:dyDescent="0.4">
      <c r="B40" s="162"/>
      <c r="C40" s="545" t="s">
        <v>675</v>
      </c>
      <c r="D40" s="844">
        <f>SUM(D36:D39)</f>
        <v>0</v>
      </c>
      <c r="E40" s="844">
        <f>SUM(E36:E39)</f>
        <v>0</v>
      </c>
      <c r="F40" s="845">
        <f>ROUND((SUM(D40:E40)),0)</f>
        <v>0</v>
      </c>
      <c r="G40" s="961"/>
      <c r="H40" s="1175"/>
      <c r="I40" s="964"/>
      <c r="J40" s="161"/>
    </row>
    <row r="41" spans="2:10" x14ac:dyDescent="0.35">
      <c r="B41" s="162"/>
      <c r="C41" s="312"/>
      <c r="D41" s="117"/>
      <c r="E41" s="117"/>
      <c r="F41" s="163"/>
      <c r="G41" s="117"/>
      <c r="H41" s="117"/>
      <c r="I41" s="117"/>
      <c r="J41" s="161"/>
    </row>
    <row r="42" spans="2:10" x14ac:dyDescent="0.35">
      <c r="B42" s="162"/>
      <c r="C42" s="1324" t="s">
        <v>1035</v>
      </c>
      <c r="D42" s="1325"/>
      <c r="E42" s="1325"/>
      <c r="F42" s="1325"/>
      <c r="G42" s="1325"/>
      <c r="H42" s="1325"/>
      <c r="I42" s="1325"/>
      <c r="J42" s="161"/>
    </row>
    <row r="43" spans="2:10" ht="5.15" customHeight="1" thickBot="1" x14ac:dyDescent="0.4">
      <c r="B43" s="162"/>
      <c r="C43" s="451"/>
      <c r="D43" s="117"/>
      <c r="E43" s="117"/>
      <c r="F43" s="117"/>
      <c r="G43" s="117"/>
      <c r="H43" s="117"/>
      <c r="I43" s="117"/>
      <c r="J43" s="161"/>
    </row>
    <row r="44" spans="2:10" ht="15" customHeight="1" x14ac:dyDescent="0.35">
      <c r="B44" s="162"/>
      <c r="C44" s="1900" t="s">
        <v>293</v>
      </c>
      <c r="D44" s="1898" t="s">
        <v>319</v>
      </c>
      <c r="E44" s="1898" t="s">
        <v>320</v>
      </c>
      <c r="F44" s="1898" t="s">
        <v>321</v>
      </c>
      <c r="G44" s="1898" t="s">
        <v>322</v>
      </c>
      <c r="H44" s="1893" t="s">
        <v>692</v>
      </c>
      <c r="I44" s="1895" t="s">
        <v>693</v>
      </c>
      <c r="J44" s="161"/>
    </row>
    <row r="45" spans="2:10" ht="15" thickBot="1" x14ac:dyDescent="0.4">
      <c r="B45" s="162"/>
      <c r="C45" s="1901"/>
      <c r="D45" s="1899"/>
      <c r="E45" s="1899"/>
      <c r="F45" s="1902"/>
      <c r="G45" s="1899"/>
      <c r="H45" s="1894"/>
      <c r="I45" s="1896"/>
      <c r="J45" s="161"/>
    </row>
    <row r="46" spans="2:10" x14ac:dyDescent="0.35">
      <c r="B46" s="162"/>
      <c r="C46" s="822"/>
      <c r="D46" s="840">
        <v>0</v>
      </c>
      <c r="E46" s="840">
        <v>0</v>
      </c>
      <c r="F46" s="957">
        <f>SUM(D46:E46)</f>
        <v>0</v>
      </c>
      <c r="G46" s="709"/>
      <c r="H46" s="842"/>
      <c r="I46" s="709"/>
      <c r="J46" s="161"/>
    </row>
    <row r="47" spans="2:10" x14ac:dyDescent="0.35">
      <c r="B47" s="162"/>
      <c r="C47" s="1059"/>
      <c r="D47" s="842">
        <v>0</v>
      </c>
      <c r="E47" s="842">
        <v>0</v>
      </c>
      <c r="F47" s="958">
        <f>SUM(D47:E47)</f>
        <v>0</v>
      </c>
      <c r="G47" s="1066"/>
      <c r="H47" s="841"/>
      <c r="I47" s="1066"/>
      <c r="J47" s="161"/>
    </row>
    <row r="48" spans="2:10" x14ac:dyDescent="0.35">
      <c r="B48" s="162"/>
      <c r="C48" s="793"/>
      <c r="D48" s="841">
        <v>0</v>
      </c>
      <c r="E48" s="841">
        <v>0</v>
      </c>
      <c r="F48" s="958">
        <f>SUM(D48:E48)</f>
        <v>0</v>
      </c>
      <c r="G48" s="711"/>
      <c r="H48" s="843"/>
      <c r="I48" s="711"/>
      <c r="J48" s="161"/>
    </row>
    <row r="49" spans="2:10" ht="15" thickBot="1" x14ac:dyDescent="0.4">
      <c r="B49" s="962"/>
      <c r="C49" s="794"/>
      <c r="D49" s="843">
        <v>0</v>
      </c>
      <c r="E49" s="843">
        <v>0</v>
      </c>
      <c r="F49" s="960">
        <f>SUM(D49:E49)</f>
        <v>0</v>
      </c>
      <c r="G49" s="1067"/>
      <c r="H49" s="843"/>
      <c r="I49" s="1067"/>
      <c r="J49" s="963"/>
    </row>
    <row r="50" spans="2:10" ht="15.5" thickTop="1" thickBot="1" x14ac:dyDescent="0.4">
      <c r="B50" s="962"/>
      <c r="C50" s="545" t="s">
        <v>676</v>
      </c>
      <c r="D50" s="844">
        <f>SUM(D46:D49)</f>
        <v>0</v>
      </c>
      <c r="E50" s="844">
        <f>SUM(E46:E49)</f>
        <v>0</v>
      </c>
      <c r="F50" s="847">
        <f>ROUND((SUM(D50:E50)),0)</f>
        <v>0</v>
      </c>
      <c r="G50" s="964"/>
      <c r="H50" s="1175"/>
      <c r="I50" s="964"/>
      <c r="J50" s="963"/>
    </row>
    <row r="51" spans="2:10" ht="15" thickBot="1" x14ac:dyDescent="0.4">
      <c r="B51" s="164"/>
      <c r="C51" s="165"/>
      <c r="D51" s="166"/>
      <c r="E51" s="166"/>
      <c r="F51" s="166"/>
      <c r="G51" s="166"/>
      <c r="H51" s="166"/>
      <c r="I51" s="166"/>
      <c r="J51" s="167"/>
    </row>
  </sheetData>
  <sheetProtection algorithmName="SHA-512" hashValue="BLYyrTKEaoTiynOv2YsJqu2JIB942XYVVSKI55KEhCzA1ROEIPrghFT/eO4bA9PAP4bWenU+Nb8FtOjNjykBdw==" saltValue="USUYHRb2K16qXGMSA+RJCw==" spinCount="100000" sheet="1" formatCells="0" formatColumns="0" formatRows="0" insertRows="0"/>
  <mergeCells count="17">
    <mergeCell ref="L16:N20"/>
    <mergeCell ref="C9:G9"/>
    <mergeCell ref="F34:F35"/>
    <mergeCell ref="E34:E35"/>
    <mergeCell ref="D34:D35"/>
    <mergeCell ref="C34:C35"/>
    <mergeCell ref="G34:G35"/>
    <mergeCell ref="H44:H45"/>
    <mergeCell ref="I44:I45"/>
    <mergeCell ref="H34:H35"/>
    <mergeCell ref="I34:I35"/>
    <mergeCell ref="C11:F11"/>
    <mergeCell ref="G44:G45"/>
    <mergeCell ref="C44:C45"/>
    <mergeCell ref="D44:D45"/>
    <mergeCell ref="E44:E45"/>
    <mergeCell ref="F44:F4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pageSetUpPr fitToPage="1"/>
  </sheetPr>
  <dimension ref="B8:Z65"/>
  <sheetViews>
    <sheetView showGridLines="0" topLeftCell="B40" zoomScaleNormal="100" workbookViewId="0">
      <selection activeCell="N16" sqref="N16"/>
    </sheetView>
  </sheetViews>
  <sheetFormatPr defaultColWidth="9.1796875" defaultRowHeight="14.5" x14ac:dyDescent="0.35"/>
  <cols>
    <col min="1" max="2" width="1.7265625" style="324" customWidth="1"/>
    <col min="3" max="3" width="20" style="324" customWidth="1"/>
    <col min="4" max="4" width="11.54296875" style="324" bestFit="1" customWidth="1"/>
    <col min="5" max="5" width="14.26953125" style="324" customWidth="1"/>
    <col min="6" max="8" width="9.1796875" style="324"/>
    <col min="9" max="9" width="7.26953125" style="324" bestFit="1" customWidth="1"/>
    <col min="10" max="10" width="6.81640625" style="324" bestFit="1" customWidth="1"/>
    <col min="11" max="11" width="10.7265625" style="324" bestFit="1" customWidth="1"/>
    <col min="12" max="12" width="12.54296875" style="324" bestFit="1" customWidth="1"/>
    <col min="13" max="13" width="2.81640625" style="324" customWidth="1"/>
    <col min="14" max="14" width="11.453125" style="324" customWidth="1"/>
    <col min="15" max="17" width="10" style="324" bestFit="1" customWidth="1"/>
    <col min="18" max="18" width="11.1796875" style="324" bestFit="1" customWidth="1"/>
    <col min="19" max="19" width="1.7265625" style="324" customWidth="1"/>
    <col min="20" max="16384" width="9.1796875" style="324"/>
  </cols>
  <sheetData>
    <row r="8" spans="2:19" ht="9" customHeight="1" thickBot="1" x14ac:dyDescent="0.4"/>
    <row r="9" spans="2:19" ht="9" customHeight="1" x14ac:dyDescent="0.35">
      <c r="B9" s="168"/>
      <c r="C9" s="169"/>
      <c r="D9" s="169"/>
      <c r="E9" s="170"/>
      <c r="F9" s="170"/>
      <c r="G9" s="171"/>
      <c r="H9" s="172"/>
      <c r="I9" s="172"/>
      <c r="J9" s="172"/>
      <c r="K9" s="173"/>
      <c r="L9" s="171"/>
      <c r="M9" s="171"/>
      <c r="N9" s="174"/>
      <c r="O9" s="170"/>
      <c r="P9" s="171"/>
      <c r="Q9" s="171"/>
      <c r="R9" s="171"/>
      <c r="S9" s="175"/>
    </row>
    <row r="10" spans="2:19" ht="18.5" x14ac:dyDescent="0.45">
      <c r="B10" s="176"/>
      <c r="C10" s="1702" t="s">
        <v>651</v>
      </c>
      <c r="D10" s="1702"/>
      <c r="E10" s="1702"/>
      <c r="F10" s="1702"/>
      <c r="G10" s="1702"/>
      <c r="H10" s="1702"/>
      <c r="I10" s="1702"/>
      <c r="J10" s="1702"/>
      <c r="K10" s="1702"/>
      <c r="L10" s="1702"/>
      <c r="M10" s="1702"/>
      <c r="N10" s="1702"/>
      <c r="O10" s="1702"/>
      <c r="P10" s="1702"/>
      <c r="Q10" s="1702"/>
      <c r="R10" s="1702"/>
      <c r="S10" s="161"/>
    </row>
    <row r="11" spans="2:19" x14ac:dyDescent="0.35">
      <c r="B11" s="176"/>
      <c r="C11" s="117"/>
      <c r="D11" s="117"/>
      <c r="E11" s="177"/>
      <c r="F11" s="177"/>
      <c r="G11" s="178"/>
      <c r="H11" s="179"/>
      <c r="I11" s="179"/>
      <c r="J11" s="179"/>
      <c r="K11" s="180"/>
      <c r="L11" s="178"/>
      <c r="M11" s="178"/>
      <c r="N11" s="181"/>
      <c r="O11" s="177"/>
      <c r="P11" s="178"/>
      <c r="Q11" s="178"/>
      <c r="R11" s="117"/>
      <c r="S11" s="161"/>
    </row>
    <row r="12" spans="2:19" ht="15" thickBot="1" x14ac:dyDescent="0.4">
      <c r="B12" s="176"/>
      <c r="C12" s="1919" t="str">
        <f>IF('1'!G5="","Enter Project Name on Form 1",(CONCATENATE("Project Name: ",'1'!G5)))</f>
        <v>Enter Project Name on Form 1</v>
      </c>
      <c r="D12" s="1919"/>
      <c r="E12" s="1919"/>
      <c r="F12" s="1919"/>
      <c r="G12" s="1919"/>
      <c r="H12" s="1919"/>
      <c r="I12" s="1919"/>
      <c r="J12" s="1920"/>
      <c r="K12" s="1919"/>
      <c r="L12" s="1919"/>
      <c r="M12"/>
      <c r="N12"/>
      <c r="O12" s="117"/>
      <c r="P12" s="117"/>
      <c r="Q12" s="117"/>
      <c r="R12" s="117"/>
      <c r="S12" s="196"/>
    </row>
    <row r="13" spans="2:19" ht="15" thickBot="1" x14ac:dyDescent="0.4">
      <c r="B13" s="176"/>
      <c r="C13"/>
      <c r="D13"/>
      <c r="E13"/>
      <c r="F13"/>
      <c r="G13"/>
      <c r="H13"/>
      <c r="I13"/>
      <c r="J13"/>
      <c r="K13"/>
      <c r="L13"/>
      <c r="M13" s="182"/>
      <c r="N13"/>
      <c r="O13"/>
      <c r="P13"/>
      <c r="Q13"/>
      <c r="R13"/>
      <c r="S13" s="161"/>
    </row>
    <row r="14" spans="2:19" ht="16" thickBot="1" x14ac:dyDescent="0.4">
      <c r="B14" s="176"/>
      <c r="C14" s="1907" t="s">
        <v>597</v>
      </c>
      <c r="D14" s="1908"/>
      <c r="E14" s="1909"/>
      <c r="F14" s="1909"/>
      <c r="G14" s="1909"/>
      <c r="H14" s="1909"/>
      <c r="I14" s="1909"/>
      <c r="J14" s="1908"/>
      <c r="K14" s="1909"/>
      <c r="L14" s="1910"/>
      <c r="M14" s="182"/>
      <c r="N14" s="1911" t="s">
        <v>1029</v>
      </c>
      <c r="O14" s="1912"/>
      <c r="P14" s="1912"/>
      <c r="Q14" s="1913"/>
      <c r="R14" s="1914"/>
      <c r="S14" s="161"/>
    </row>
    <row r="15" spans="2:19" ht="79" thickBot="1" x14ac:dyDescent="0.4">
      <c r="B15" s="183"/>
      <c r="C15" s="1334" t="s">
        <v>596</v>
      </c>
      <c r="D15" s="452" t="s">
        <v>601</v>
      </c>
      <c r="E15" s="452" t="s">
        <v>324</v>
      </c>
      <c r="F15" s="453" t="s">
        <v>1028</v>
      </c>
      <c r="G15" s="454" t="s">
        <v>325</v>
      </c>
      <c r="H15" s="453" t="s">
        <v>326</v>
      </c>
      <c r="I15" s="1083" t="s">
        <v>683</v>
      </c>
      <c r="J15" s="453" t="s">
        <v>682</v>
      </c>
      <c r="K15" s="454" t="s">
        <v>327</v>
      </c>
      <c r="L15" s="455" t="s">
        <v>330</v>
      </c>
      <c r="M15" s="182"/>
      <c r="N15" s="524" t="s">
        <v>332</v>
      </c>
      <c r="O15" s="797" t="str">
        <f>IF('8B'!C36="","Enter Source Name on Form 8B",'8B'!C36)</f>
        <v>Enter Source Name on Form 8B</v>
      </c>
      <c r="P15" s="798" t="str">
        <f>IF('8B'!C37="","Enter Source Name on Form 8B",'8B'!C37)</f>
        <v>Enter Source Name on Form 8B</v>
      </c>
      <c r="Q15" s="798" t="str">
        <f>IF('8B'!C38="","Enter Source Name on Form 8B",'8B'!C38)</f>
        <v>Enter Source Name on Form 8B</v>
      </c>
      <c r="R15" s="799" t="str">
        <f>IF('8B'!C39="","Enter Source Name on Form 8B",'8B'!C39)</f>
        <v>Enter Source Name on Form 8B</v>
      </c>
      <c r="S15" s="161"/>
    </row>
    <row r="16" spans="2:19" x14ac:dyDescent="0.35">
      <c r="B16" s="183"/>
      <c r="C16" s="1039"/>
      <c r="D16" s="782" t="s">
        <v>509</v>
      </c>
      <c r="E16" s="597"/>
      <c r="F16" s="854"/>
      <c r="G16" s="598"/>
      <c r="H16" s="965">
        <f>F16*G16</f>
        <v>0</v>
      </c>
      <c r="I16" s="598" t="s">
        <v>509</v>
      </c>
      <c r="J16" s="598">
        <v>0</v>
      </c>
      <c r="K16" s="1157">
        <f>H16*J16</f>
        <v>0</v>
      </c>
      <c r="L16" s="966">
        <f>H16+K16</f>
        <v>0</v>
      </c>
      <c r="M16" s="184"/>
      <c r="N16" s="853"/>
      <c r="O16" s="854">
        <v>0</v>
      </c>
      <c r="P16" s="854">
        <v>0</v>
      </c>
      <c r="Q16" s="1055">
        <v>0</v>
      </c>
      <c r="R16" s="855">
        <v>0</v>
      </c>
      <c r="S16" s="185"/>
    </row>
    <row r="17" spans="2:22" x14ac:dyDescent="0.35">
      <c r="B17" s="176"/>
      <c r="C17" s="569"/>
      <c r="D17" s="783"/>
      <c r="E17" s="728"/>
      <c r="F17" s="850"/>
      <c r="G17" s="600"/>
      <c r="H17" s="967">
        <f t="shared" ref="H17:H24" si="0">F17*G17</f>
        <v>0</v>
      </c>
      <c r="I17" s="600"/>
      <c r="J17" s="1158">
        <v>0</v>
      </c>
      <c r="K17" s="1159">
        <f t="shared" ref="K17:K24" si="1">H17*J17</f>
        <v>0</v>
      </c>
      <c r="L17" s="968">
        <f>H17+K17</f>
        <v>0</v>
      </c>
      <c r="M17" s="184"/>
      <c r="N17" s="856">
        <v>0</v>
      </c>
      <c r="O17" s="850">
        <v>0</v>
      </c>
      <c r="P17" s="850">
        <v>0</v>
      </c>
      <c r="Q17" s="1056">
        <v>0</v>
      </c>
      <c r="R17" s="857">
        <v>0</v>
      </c>
      <c r="S17" s="186"/>
    </row>
    <row r="18" spans="2:22" x14ac:dyDescent="0.35">
      <c r="B18" s="176"/>
      <c r="C18" s="569"/>
      <c r="D18" s="783"/>
      <c r="E18" s="728"/>
      <c r="F18" s="850"/>
      <c r="G18" s="600"/>
      <c r="H18" s="967">
        <f t="shared" si="0"/>
        <v>0</v>
      </c>
      <c r="I18" s="600"/>
      <c r="J18" s="600">
        <v>0</v>
      </c>
      <c r="K18" s="1527">
        <f t="shared" si="1"/>
        <v>0</v>
      </c>
      <c r="L18" s="968">
        <f t="shared" ref="L18:L24" si="2">H18+K18</f>
        <v>0</v>
      </c>
      <c r="M18" s="184"/>
      <c r="N18" s="856">
        <v>0</v>
      </c>
      <c r="O18" s="850">
        <v>0</v>
      </c>
      <c r="P18" s="850">
        <v>0</v>
      </c>
      <c r="Q18" s="1056">
        <v>0</v>
      </c>
      <c r="R18" s="857">
        <v>0</v>
      </c>
      <c r="S18" s="161"/>
    </row>
    <row r="19" spans="2:22" x14ac:dyDescent="0.35">
      <c r="B19" s="176"/>
      <c r="C19" s="569"/>
      <c r="D19" s="783"/>
      <c r="E19" s="728"/>
      <c r="F19" s="850"/>
      <c r="G19" s="600"/>
      <c r="H19" s="967">
        <f t="shared" si="0"/>
        <v>0</v>
      </c>
      <c r="I19" s="600"/>
      <c r="J19" s="600">
        <v>0</v>
      </c>
      <c r="K19" s="1159">
        <f t="shared" si="1"/>
        <v>0</v>
      </c>
      <c r="L19" s="968">
        <f t="shared" si="2"/>
        <v>0</v>
      </c>
      <c r="M19" s="184"/>
      <c r="N19" s="856">
        <v>0</v>
      </c>
      <c r="O19" s="850">
        <v>0</v>
      </c>
      <c r="P19" s="850">
        <v>0</v>
      </c>
      <c r="Q19" s="1056">
        <v>0</v>
      </c>
      <c r="R19" s="857">
        <v>0</v>
      </c>
      <c r="S19" s="161"/>
    </row>
    <row r="20" spans="2:22" x14ac:dyDescent="0.35">
      <c r="B20" s="176"/>
      <c r="C20" s="569"/>
      <c r="D20" s="783"/>
      <c r="E20" s="728"/>
      <c r="F20" s="850"/>
      <c r="G20" s="600"/>
      <c r="H20" s="967">
        <f t="shared" si="0"/>
        <v>0</v>
      </c>
      <c r="I20" s="600"/>
      <c r="J20" s="600">
        <v>0</v>
      </c>
      <c r="K20" s="1159">
        <f t="shared" si="1"/>
        <v>0</v>
      </c>
      <c r="L20" s="968">
        <f>H20+K20</f>
        <v>0</v>
      </c>
      <c r="M20" s="184"/>
      <c r="N20" s="856">
        <v>0</v>
      </c>
      <c r="O20" s="850">
        <v>0</v>
      </c>
      <c r="P20" s="850">
        <v>0</v>
      </c>
      <c r="Q20" s="1056">
        <v>0</v>
      </c>
      <c r="R20" s="857">
        <v>0</v>
      </c>
      <c r="S20" s="161"/>
    </row>
    <row r="21" spans="2:22" x14ac:dyDescent="0.35">
      <c r="B21" s="176"/>
      <c r="C21" s="569"/>
      <c r="D21" s="783"/>
      <c r="E21" s="728"/>
      <c r="F21" s="850"/>
      <c r="G21" s="600"/>
      <c r="H21" s="967">
        <f t="shared" si="0"/>
        <v>0</v>
      </c>
      <c r="I21" s="600"/>
      <c r="J21" s="600">
        <v>0</v>
      </c>
      <c r="K21" s="1159">
        <f t="shared" si="1"/>
        <v>0</v>
      </c>
      <c r="L21" s="968">
        <f t="shared" si="2"/>
        <v>0</v>
      </c>
      <c r="M21" s="184"/>
      <c r="N21" s="856">
        <v>0</v>
      </c>
      <c r="O21" s="850">
        <v>0</v>
      </c>
      <c r="P21" s="850">
        <v>0</v>
      </c>
      <c r="Q21" s="1056">
        <v>0</v>
      </c>
      <c r="R21" s="857">
        <v>0</v>
      </c>
      <c r="S21" s="161"/>
    </row>
    <row r="22" spans="2:22" x14ac:dyDescent="0.35">
      <c r="B22" s="176"/>
      <c r="C22" s="569"/>
      <c r="D22" s="783"/>
      <c r="E22" s="728"/>
      <c r="F22" s="850"/>
      <c r="G22" s="600"/>
      <c r="H22" s="967">
        <f t="shared" si="0"/>
        <v>0</v>
      </c>
      <c r="I22" s="600"/>
      <c r="J22" s="600">
        <v>0</v>
      </c>
      <c r="K22" s="1159">
        <f t="shared" si="1"/>
        <v>0</v>
      </c>
      <c r="L22" s="968">
        <f t="shared" si="2"/>
        <v>0</v>
      </c>
      <c r="M22" s="184"/>
      <c r="N22" s="856">
        <v>0</v>
      </c>
      <c r="O22" s="850">
        <v>0</v>
      </c>
      <c r="P22" s="850">
        <v>0</v>
      </c>
      <c r="Q22" s="1056">
        <v>0</v>
      </c>
      <c r="R22" s="857">
        <v>0</v>
      </c>
      <c r="S22" s="161"/>
    </row>
    <row r="23" spans="2:22" x14ac:dyDescent="0.35">
      <c r="B23" s="176"/>
      <c r="C23" s="569"/>
      <c r="D23" s="783"/>
      <c r="E23" s="728"/>
      <c r="F23" s="850"/>
      <c r="G23" s="600"/>
      <c r="H23" s="967">
        <f t="shared" si="0"/>
        <v>0</v>
      </c>
      <c r="I23" s="600"/>
      <c r="J23" s="600">
        <v>0</v>
      </c>
      <c r="K23" s="1159">
        <f t="shared" si="1"/>
        <v>0</v>
      </c>
      <c r="L23" s="968">
        <f t="shared" si="2"/>
        <v>0</v>
      </c>
      <c r="M23" s="184"/>
      <c r="N23" s="856">
        <v>0</v>
      </c>
      <c r="O23" s="850">
        <v>0</v>
      </c>
      <c r="P23" s="850">
        <v>0</v>
      </c>
      <c r="Q23" s="1056">
        <v>0</v>
      </c>
      <c r="R23" s="857">
        <v>0</v>
      </c>
      <c r="S23" s="161"/>
    </row>
    <row r="24" spans="2:22" x14ac:dyDescent="0.35">
      <c r="B24" s="176"/>
      <c r="C24" s="777"/>
      <c r="D24" s="787"/>
      <c r="E24" s="776"/>
      <c r="F24" s="851"/>
      <c r="G24" s="786"/>
      <c r="H24" s="969">
        <f t="shared" si="0"/>
        <v>0</v>
      </c>
      <c r="I24" s="886"/>
      <c r="J24" s="886">
        <v>0</v>
      </c>
      <c r="K24" s="1160">
        <f t="shared" si="1"/>
        <v>0</v>
      </c>
      <c r="L24" s="971">
        <f t="shared" si="2"/>
        <v>0</v>
      </c>
      <c r="M24" s="184"/>
      <c r="N24" s="858">
        <v>0</v>
      </c>
      <c r="O24" s="851">
        <v>0</v>
      </c>
      <c r="P24" s="851">
        <v>0</v>
      </c>
      <c r="Q24" s="1057">
        <v>0</v>
      </c>
      <c r="R24" s="859">
        <v>0</v>
      </c>
      <c r="S24" s="161"/>
    </row>
    <row r="25" spans="2:22" x14ac:dyDescent="0.35">
      <c r="B25" s="176"/>
      <c r="C25" s="972"/>
      <c r="D25" s="973"/>
      <c r="E25" s="974"/>
      <c r="F25" s="975"/>
      <c r="G25" s="976"/>
      <c r="H25" s="883"/>
      <c r="I25" s="1917" t="s">
        <v>643</v>
      </c>
      <c r="J25" s="1917"/>
      <c r="K25" s="1918"/>
      <c r="L25" s="977">
        <f>SUMIF(D16:D24,"On Site",L16:L24)</f>
        <v>0</v>
      </c>
      <c r="M25" s="184"/>
      <c r="N25" s="1528"/>
      <c r="O25" s="1529"/>
      <c r="P25" s="1529"/>
      <c r="Q25" s="1530"/>
      <c r="R25" s="1531"/>
      <c r="S25" s="161"/>
    </row>
    <row r="26" spans="2:22" ht="15" thickBot="1" x14ac:dyDescent="0.4">
      <c r="B26" s="176"/>
      <c r="C26" s="972"/>
      <c r="D26" s="973"/>
      <c r="E26" s="974"/>
      <c r="F26" s="975"/>
      <c r="G26" s="976"/>
      <c r="H26" s="883"/>
      <c r="I26" s="1917" t="s">
        <v>644</v>
      </c>
      <c r="J26" s="1917"/>
      <c r="K26" s="1918"/>
      <c r="L26" s="978">
        <f>SUMIF(D16:D24,"Off Site",L16:L24)</f>
        <v>0</v>
      </c>
      <c r="M26" s="184"/>
      <c r="N26" s="1528"/>
      <c r="O26" s="1529"/>
      <c r="P26" s="1529"/>
      <c r="Q26" s="1530"/>
      <c r="R26" s="1531"/>
      <c r="S26" s="161"/>
    </row>
    <row r="27" spans="2:22" ht="16.5" thickTop="1" thickBot="1" x14ac:dyDescent="0.4">
      <c r="B27" s="187"/>
      <c r="C27" s="1915" t="s">
        <v>328</v>
      </c>
      <c r="D27" s="1916"/>
      <c r="E27" s="1916"/>
      <c r="F27" s="1916"/>
      <c r="G27" s="1916"/>
      <c r="H27" s="884"/>
      <c r="I27" s="884"/>
      <c r="J27" s="884"/>
      <c r="K27" s="885"/>
      <c r="L27" s="852">
        <f>ROUND((SUM(L16:L24)),0)</f>
        <v>0</v>
      </c>
      <c r="M27" s="189"/>
      <c r="N27" s="860">
        <f>ROUND((SUM(N16:N24)),0)</f>
        <v>0</v>
      </c>
      <c r="O27" s="861">
        <f>ROUND((SUM(O16:O24)),0)</f>
        <v>0</v>
      </c>
      <c r="P27" s="861">
        <f>ROUND((SUM(P16:P24)),0)</f>
        <v>0</v>
      </c>
      <c r="Q27" s="861">
        <f>ROUND((SUM(Q16:Q24)),0)</f>
        <v>0</v>
      </c>
      <c r="R27" s="862">
        <f>ROUND((SUM(R16:R24)),0)</f>
        <v>0</v>
      </c>
      <c r="S27" s="161"/>
      <c r="V27" s="1632"/>
    </row>
    <row r="28" spans="2:22" ht="15" customHeight="1" x14ac:dyDescent="0.35">
      <c r="B28" s="187"/>
      <c r="C28" s="192"/>
      <c r="D28" s="192"/>
      <c r="E28" s="192"/>
      <c r="F28" s="192"/>
      <c r="G28" s="192"/>
      <c r="H28" s="1949" t="str">
        <f>IF(L27&gt;(SUM(N27:R27)),"WARNING - Costs Exceed Listed Funding",(IF(AND(L27&lt;&gt;0,L27&lt;=(SUM(N27:R27))),"Costs Are Covered By Listed Funding","")))</f>
        <v/>
      </c>
      <c r="I28" s="1949"/>
      <c r="J28" s="1949"/>
      <c r="K28" s="1949"/>
      <c r="L28" s="1949"/>
      <c r="M28" s="190"/>
      <c r="N28" s="1942" t="str">
        <f>IF((ABS((SUM(O27:R27))-'8B'!F40))&gt;=10,"Warning: Discrepancy in Non-Cash Flow Services Subsidy between Form 8B and Form 8C greater than $10","")</f>
        <v/>
      </c>
      <c r="O28" s="1942"/>
      <c r="P28" s="1942"/>
      <c r="Q28" s="1942"/>
      <c r="R28" s="1942"/>
      <c r="S28" s="161"/>
      <c r="V28" s="1632"/>
    </row>
    <row r="29" spans="2:22" ht="15" customHeight="1" x14ac:dyDescent="0.35">
      <c r="B29" s="187"/>
      <c r="C29" s="192"/>
      <c r="D29" s="192"/>
      <c r="E29" s="192"/>
      <c r="F29" s="192"/>
      <c r="G29" s="192"/>
      <c r="H29" s="195"/>
      <c r="I29" s="195"/>
      <c r="J29" s="195"/>
      <c r="K29" s="190"/>
      <c r="L29" s="190"/>
      <c r="M29" s="190"/>
      <c r="N29" s="1939"/>
      <c r="O29" s="1939"/>
      <c r="P29" s="1939"/>
      <c r="Q29" s="1939"/>
      <c r="R29" s="1939"/>
      <c r="S29" s="161"/>
    </row>
    <row r="30" spans="2:22" ht="7.5" customHeight="1" thickBot="1" x14ac:dyDescent="0.4">
      <c r="B30" s="187"/>
      <c r="C30" s="192"/>
      <c r="D30" s="192"/>
      <c r="E30" s="192"/>
      <c r="F30" s="192"/>
      <c r="G30" s="192"/>
      <c r="H30" s="195"/>
      <c r="I30" s="195"/>
      <c r="J30" s="195"/>
      <c r="K30" s="190"/>
      <c r="L30" s="190"/>
      <c r="M30" s="190"/>
      <c r="N30" s="1194"/>
      <c r="O30" s="1194"/>
      <c r="P30" s="1194"/>
      <c r="Q30" s="1194"/>
      <c r="R30" s="1194"/>
      <c r="S30" s="161"/>
    </row>
    <row r="31" spans="2:22" ht="16" thickBot="1" x14ac:dyDescent="0.4">
      <c r="B31" s="176"/>
      <c r="C31" s="1907" t="s">
        <v>329</v>
      </c>
      <c r="D31" s="1908"/>
      <c r="E31" s="1908"/>
      <c r="F31" s="1908"/>
      <c r="G31" s="1908"/>
      <c r="H31" s="1908"/>
      <c r="I31" s="1908"/>
      <c r="J31" s="1908"/>
      <c r="K31" s="1908"/>
      <c r="L31" s="1955"/>
      <c r="M31"/>
      <c r="N31" s="1911" t="s">
        <v>331</v>
      </c>
      <c r="O31" s="1912"/>
      <c r="P31" s="1912"/>
      <c r="Q31" s="1913"/>
      <c r="R31" s="1914"/>
      <c r="S31" s="161"/>
    </row>
    <row r="32" spans="2:22" ht="79" thickBot="1" x14ac:dyDescent="0.4">
      <c r="B32" s="187"/>
      <c r="C32" s="1956" t="s">
        <v>1030</v>
      </c>
      <c r="D32" s="1957"/>
      <c r="E32" s="903" t="s">
        <v>324</v>
      </c>
      <c r="F32" s="904" t="s">
        <v>1028</v>
      </c>
      <c r="G32" s="905" t="s">
        <v>325</v>
      </c>
      <c r="H32" s="904" t="s">
        <v>326</v>
      </c>
      <c r="I32" s="1083" t="s">
        <v>683</v>
      </c>
      <c r="J32" s="453" t="s">
        <v>682</v>
      </c>
      <c r="K32" s="905" t="s">
        <v>327</v>
      </c>
      <c r="L32" s="906" t="s">
        <v>330</v>
      </c>
      <c r="M32" s="182"/>
      <c r="N32" s="1281" t="str">
        <f>IF('8B'!C46="","Enter Source Name on Form 8B",'8B'!C46)</f>
        <v>Enter Source Name on Form 8B</v>
      </c>
      <c r="O32" s="1282" t="str">
        <f>IF('8B'!C47="","Enter Source Name on Form 8B",'8B'!C47)</f>
        <v>Enter Source Name on Form 8B</v>
      </c>
      <c r="P32" s="1282" t="str">
        <f>IF('8B'!C48="","Enter Source Name on Form 8B",'8B'!C48)</f>
        <v>Enter Source Name on Form 8B</v>
      </c>
      <c r="Q32" s="1283" t="str">
        <f>IF('8B'!C49="","Enter Source Name on Form 8B",'8B'!C49)</f>
        <v>Enter Source Name on Form 8B</v>
      </c>
      <c r="R32" s="1277" t="s">
        <v>332</v>
      </c>
      <c r="S32" s="161"/>
    </row>
    <row r="33" spans="2:26" ht="15" customHeight="1" x14ac:dyDescent="0.35">
      <c r="B33" s="187"/>
      <c r="C33" s="1958"/>
      <c r="D33" s="1959"/>
      <c r="E33" s="597"/>
      <c r="F33" s="848"/>
      <c r="G33" s="598">
        <v>0</v>
      </c>
      <c r="H33" s="965">
        <f t="shared" ref="H33:H41" si="3">F33*G33</f>
        <v>0</v>
      </c>
      <c r="I33" s="598" t="s">
        <v>509</v>
      </c>
      <c r="J33" s="598">
        <v>0</v>
      </c>
      <c r="K33" s="1157">
        <f>H33*J33</f>
        <v>0</v>
      </c>
      <c r="L33" s="966">
        <f>H33+K33</f>
        <v>0</v>
      </c>
      <c r="M33" s="184"/>
      <c r="N33" s="853">
        <v>0</v>
      </c>
      <c r="O33" s="854">
        <v>0</v>
      </c>
      <c r="P33" s="854">
        <v>0</v>
      </c>
      <c r="Q33" s="1055">
        <v>0</v>
      </c>
      <c r="R33" s="1273"/>
      <c r="S33" s="161"/>
    </row>
    <row r="34" spans="2:26" ht="15" customHeight="1" x14ac:dyDescent="0.35">
      <c r="B34" s="187"/>
      <c r="C34" s="1905"/>
      <c r="D34" s="1906"/>
      <c r="E34" s="599"/>
      <c r="F34" s="849"/>
      <c r="G34" s="600">
        <v>0</v>
      </c>
      <c r="H34" s="967">
        <f t="shared" si="3"/>
        <v>0</v>
      </c>
      <c r="I34" s="600"/>
      <c r="J34" s="1158">
        <v>0</v>
      </c>
      <c r="K34" s="1159">
        <f>H34*J34</f>
        <v>0</v>
      </c>
      <c r="L34" s="968">
        <f>H34+K34</f>
        <v>0</v>
      </c>
      <c r="M34" s="184"/>
      <c r="N34" s="856">
        <v>0</v>
      </c>
      <c r="O34" s="850">
        <v>0</v>
      </c>
      <c r="P34" s="850">
        <v>0</v>
      </c>
      <c r="Q34" s="1056">
        <v>0</v>
      </c>
      <c r="R34" s="1274">
        <v>0</v>
      </c>
      <c r="S34" s="161"/>
    </row>
    <row r="35" spans="2:26" ht="15" customHeight="1" x14ac:dyDescent="0.35">
      <c r="B35" s="187"/>
      <c r="C35" s="1905"/>
      <c r="D35" s="1906"/>
      <c r="E35" s="599"/>
      <c r="F35" s="849"/>
      <c r="G35" s="600">
        <v>0</v>
      </c>
      <c r="H35" s="967">
        <f t="shared" si="3"/>
        <v>0</v>
      </c>
      <c r="I35" s="600"/>
      <c r="J35" s="600">
        <v>0</v>
      </c>
      <c r="K35" s="1527">
        <f t="shared" ref="K35:K41" si="4">H35*J35</f>
        <v>0</v>
      </c>
      <c r="L35" s="968">
        <f t="shared" ref="L35:L41" si="5">H35+K35</f>
        <v>0</v>
      </c>
      <c r="M35" s="184"/>
      <c r="N35" s="856">
        <v>0</v>
      </c>
      <c r="O35" s="850">
        <v>0</v>
      </c>
      <c r="P35" s="850">
        <v>0</v>
      </c>
      <c r="Q35" s="1056">
        <v>0</v>
      </c>
      <c r="R35" s="1274">
        <v>0</v>
      </c>
      <c r="S35" s="161"/>
    </row>
    <row r="36" spans="2:26" ht="15" customHeight="1" x14ac:dyDescent="0.35">
      <c r="B36" s="187"/>
      <c r="C36" s="1905"/>
      <c r="D36" s="1906"/>
      <c r="E36" s="599"/>
      <c r="F36" s="849"/>
      <c r="G36" s="600">
        <v>0</v>
      </c>
      <c r="H36" s="967">
        <f t="shared" si="3"/>
        <v>0</v>
      </c>
      <c r="I36" s="600"/>
      <c r="J36" s="600">
        <v>0</v>
      </c>
      <c r="K36" s="1159">
        <f t="shared" si="4"/>
        <v>0</v>
      </c>
      <c r="L36" s="968">
        <f t="shared" si="5"/>
        <v>0</v>
      </c>
      <c r="M36" s="184"/>
      <c r="N36" s="856">
        <v>0</v>
      </c>
      <c r="O36" s="850">
        <v>0</v>
      </c>
      <c r="P36" s="850">
        <v>0</v>
      </c>
      <c r="Q36" s="1056">
        <v>0</v>
      </c>
      <c r="R36" s="1274">
        <v>0</v>
      </c>
      <c r="S36" s="161"/>
    </row>
    <row r="37" spans="2:26" ht="15" customHeight="1" x14ac:dyDescent="0.35">
      <c r="B37" s="187"/>
      <c r="C37" s="1905"/>
      <c r="D37" s="1906"/>
      <c r="E37" s="599"/>
      <c r="F37" s="849"/>
      <c r="G37" s="600">
        <v>0</v>
      </c>
      <c r="H37" s="967">
        <f t="shared" si="3"/>
        <v>0</v>
      </c>
      <c r="I37" s="600"/>
      <c r="J37" s="600">
        <v>0</v>
      </c>
      <c r="K37" s="1159">
        <f t="shared" si="4"/>
        <v>0</v>
      </c>
      <c r="L37" s="968">
        <f t="shared" si="5"/>
        <v>0</v>
      </c>
      <c r="M37" s="184"/>
      <c r="N37" s="856">
        <v>0</v>
      </c>
      <c r="O37" s="850">
        <v>0</v>
      </c>
      <c r="P37" s="850">
        <v>0</v>
      </c>
      <c r="Q37" s="1056">
        <v>0</v>
      </c>
      <c r="R37" s="1274">
        <v>0</v>
      </c>
      <c r="S37" s="161"/>
    </row>
    <row r="38" spans="2:26" ht="15" customHeight="1" x14ac:dyDescent="0.35">
      <c r="B38" s="187"/>
      <c r="C38" s="1905"/>
      <c r="D38" s="1906"/>
      <c r="E38" s="599"/>
      <c r="F38" s="850"/>
      <c r="G38" s="600">
        <v>0</v>
      </c>
      <c r="H38" s="967">
        <f t="shared" si="3"/>
        <v>0</v>
      </c>
      <c r="I38" s="600"/>
      <c r="J38" s="600">
        <v>0</v>
      </c>
      <c r="K38" s="1159">
        <f t="shared" si="4"/>
        <v>0</v>
      </c>
      <c r="L38" s="968">
        <f t="shared" si="5"/>
        <v>0</v>
      </c>
      <c r="M38" s="184"/>
      <c r="N38" s="856">
        <v>0</v>
      </c>
      <c r="O38" s="850">
        <v>0</v>
      </c>
      <c r="P38" s="850">
        <v>0</v>
      </c>
      <c r="Q38" s="1056">
        <v>0</v>
      </c>
      <c r="R38" s="1274">
        <v>0</v>
      </c>
      <c r="S38" s="161"/>
    </row>
    <row r="39" spans="2:26" ht="15" customHeight="1" x14ac:dyDescent="0.35">
      <c r="B39" s="187"/>
      <c r="C39" s="1905"/>
      <c r="D39" s="1906"/>
      <c r="E39" s="599"/>
      <c r="F39" s="850"/>
      <c r="G39" s="600">
        <v>0</v>
      </c>
      <c r="H39" s="967">
        <f t="shared" si="3"/>
        <v>0</v>
      </c>
      <c r="I39" s="600"/>
      <c r="J39" s="600">
        <v>0</v>
      </c>
      <c r="K39" s="1159">
        <f t="shared" si="4"/>
        <v>0</v>
      </c>
      <c r="L39" s="968">
        <f t="shared" si="5"/>
        <v>0</v>
      </c>
      <c r="M39" s="184"/>
      <c r="N39" s="856">
        <v>0</v>
      </c>
      <c r="O39" s="850">
        <v>0</v>
      </c>
      <c r="P39" s="850">
        <v>0</v>
      </c>
      <c r="Q39" s="1056">
        <v>0</v>
      </c>
      <c r="R39" s="1274">
        <v>0</v>
      </c>
      <c r="S39" s="161"/>
    </row>
    <row r="40" spans="2:26" ht="15" customHeight="1" x14ac:dyDescent="0.35">
      <c r="B40" s="187"/>
      <c r="C40" s="1905"/>
      <c r="D40" s="1906"/>
      <c r="E40" s="599"/>
      <c r="F40" s="850"/>
      <c r="G40" s="600">
        <v>0</v>
      </c>
      <c r="H40" s="967">
        <f t="shared" si="3"/>
        <v>0</v>
      </c>
      <c r="I40" s="600"/>
      <c r="J40" s="600">
        <v>0</v>
      </c>
      <c r="K40" s="1159">
        <f t="shared" si="4"/>
        <v>0</v>
      </c>
      <c r="L40" s="968">
        <f t="shared" si="5"/>
        <v>0</v>
      </c>
      <c r="M40" s="184"/>
      <c r="N40" s="856">
        <v>0</v>
      </c>
      <c r="O40" s="850">
        <v>0</v>
      </c>
      <c r="P40" s="850">
        <v>0</v>
      </c>
      <c r="Q40" s="1056">
        <v>0</v>
      </c>
      <c r="R40" s="1274">
        <v>0</v>
      </c>
      <c r="S40" s="161"/>
    </row>
    <row r="41" spans="2:26" ht="15" customHeight="1" thickBot="1" x14ac:dyDescent="0.4">
      <c r="B41" s="187"/>
      <c r="C41" s="1960"/>
      <c r="D41" s="1961"/>
      <c r="E41" s="1054"/>
      <c r="F41" s="866"/>
      <c r="G41" s="886">
        <v>0</v>
      </c>
      <c r="H41" s="970">
        <f t="shared" si="3"/>
        <v>0</v>
      </c>
      <c r="I41" s="886"/>
      <c r="J41" s="886">
        <v>0</v>
      </c>
      <c r="K41" s="1160">
        <f t="shared" si="4"/>
        <v>0</v>
      </c>
      <c r="L41" s="971">
        <f t="shared" si="5"/>
        <v>0</v>
      </c>
      <c r="M41" s="184"/>
      <c r="N41" s="858">
        <v>0</v>
      </c>
      <c r="O41" s="851">
        <v>0</v>
      </c>
      <c r="P41" s="851">
        <v>0</v>
      </c>
      <c r="Q41" s="1057">
        <v>0</v>
      </c>
      <c r="R41" s="1278">
        <v>0</v>
      </c>
      <c r="S41" s="161"/>
    </row>
    <row r="42" spans="2:26" ht="15" customHeight="1" thickTop="1" thickBot="1" x14ac:dyDescent="0.4">
      <c r="B42" s="187"/>
      <c r="C42" s="1953" t="s">
        <v>333</v>
      </c>
      <c r="D42" s="1954"/>
      <c r="E42" s="1954"/>
      <c r="F42" s="1954"/>
      <c r="G42" s="188"/>
      <c r="H42" s="188"/>
      <c r="I42" s="884"/>
      <c r="J42" s="884"/>
      <c r="K42" s="885"/>
      <c r="L42" s="852">
        <f>ROUND((SUM(L33:L41)),0)</f>
        <v>0</v>
      </c>
      <c r="M42" s="189"/>
      <c r="N42" s="1060">
        <f>ROUND((SUM(N33:N41)),0)</f>
        <v>0</v>
      </c>
      <c r="O42" s="1061">
        <f>ROUND((SUM(O33:O41)),0)</f>
        <v>0</v>
      </c>
      <c r="P42" s="1061">
        <f>ROUND((SUM(P33:P41)),0)</f>
        <v>0</v>
      </c>
      <c r="Q42" s="1276">
        <f>ROUND((SUM(Q33:Q41)),0)</f>
        <v>0</v>
      </c>
      <c r="R42" s="1062">
        <f>ROUND((SUM(R33:R41)),0)</f>
        <v>0</v>
      </c>
      <c r="S42" s="161"/>
    </row>
    <row r="43" spans="2:26" ht="15" customHeight="1" x14ac:dyDescent="0.35">
      <c r="B43" s="187"/>
      <c r="C43" s="192"/>
      <c r="D43" s="192"/>
      <c r="E43" s="192"/>
      <c r="F43" s="1939" t="str">
        <f>IF(L42&gt;(SUM(N42:R42)),"WARNING - Service Personnel Costs Exceed Listed Funding",(IF(AND(L42&lt;&gt;0,L42&lt;=(SUM(N42:R42))),"Service Personnel Costs Are Covered By Listed Funding","")))</f>
        <v/>
      </c>
      <c r="G43" s="1939"/>
      <c r="H43" s="1939"/>
      <c r="I43" s="1939"/>
      <c r="J43" s="1939"/>
      <c r="K43" s="1939"/>
      <c r="L43" s="1939"/>
      <c r="M43" s="190"/>
      <c r="N43" s="1589"/>
      <c r="O43" s="1589"/>
      <c r="P43" s="1589"/>
      <c r="Q43" s="1589"/>
      <c r="R43" s="1589"/>
      <c r="S43" s="161"/>
      <c r="U43" s="1563"/>
      <c r="V43" s="1563"/>
      <c r="W43" s="1563"/>
      <c r="X43" s="1563"/>
      <c r="Y43" s="1563"/>
      <c r="Z43" s="1563"/>
    </row>
    <row r="44" spans="2:26" ht="15" customHeight="1" thickBot="1" x14ac:dyDescent="0.4">
      <c r="B44" s="187"/>
      <c r="C44" s="192"/>
      <c r="D44" s="192"/>
      <c r="E44" s="192"/>
      <c r="F44" s="192"/>
      <c r="G44" s="192"/>
      <c r="H44" s="1193"/>
      <c r="I44" s="1193"/>
      <c r="J44" s="1193"/>
      <c r="K44" s="1193"/>
      <c r="L44" s="1193"/>
      <c r="M44" s="190"/>
      <c r="N44" s="1178"/>
      <c r="O44" s="1178"/>
      <c r="P44" s="1178"/>
      <c r="Q44" s="1178"/>
      <c r="R44" s="1178"/>
      <c r="S44" s="161"/>
      <c r="U44" s="1563"/>
      <c r="V44" s="1563"/>
      <c r="W44" s="1563"/>
      <c r="X44" s="1563"/>
      <c r="Y44" s="1563"/>
      <c r="Z44" s="1563"/>
    </row>
    <row r="45" spans="2:26" ht="37" thickBot="1" x14ac:dyDescent="0.4">
      <c r="B45" s="187"/>
      <c r="C45" s="1950" t="s">
        <v>673</v>
      </c>
      <c r="D45" s="1951"/>
      <c r="E45" s="1951"/>
      <c r="F45" s="1951"/>
      <c r="G45" s="1951"/>
      <c r="H45" s="1951"/>
      <c r="I45" s="1951"/>
      <c r="J45" s="1951"/>
      <c r="K45" s="1951"/>
      <c r="L45" s="1952"/>
      <c r="M45" s="190"/>
      <c r="N45" s="1284" t="str">
        <f>N32</f>
        <v>Enter Source Name on Form 8B</v>
      </c>
      <c r="O45" s="1285" t="str">
        <f>O32</f>
        <v>Enter Source Name on Form 8B</v>
      </c>
      <c r="P45" s="1285" t="str">
        <f>P32</f>
        <v>Enter Source Name on Form 8B</v>
      </c>
      <c r="Q45" s="1286" t="str">
        <f>Q32</f>
        <v>Enter Source Name on Form 8B</v>
      </c>
      <c r="R45" s="1272" t="s">
        <v>332</v>
      </c>
      <c r="S45" s="161"/>
      <c r="U45" s="1563"/>
      <c r="W45" s="1563"/>
      <c r="X45" s="1563"/>
      <c r="Y45" s="1563"/>
      <c r="Z45" s="1563"/>
    </row>
    <row r="46" spans="2:26" ht="15" customHeight="1" x14ac:dyDescent="0.35">
      <c r="B46" s="187"/>
      <c r="C46"/>
      <c r="D46"/>
      <c r="E46"/>
      <c r="F46" s="1944" t="s">
        <v>648</v>
      </c>
      <c r="G46" s="1944"/>
      <c r="H46" s="1944"/>
      <c r="I46" s="907"/>
      <c r="J46" s="907"/>
      <c r="K46" s="908"/>
      <c r="L46" s="863">
        <v>0</v>
      </c>
      <c r="M46" s="193"/>
      <c r="N46" s="853">
        <v>0</v>
      </c>
      <c r="O46" s="854">
        <v>0</v>
      </c>
      <c r="P46" s="854">
        <v>0</v>
      </c>
      <c r="Q46" s="1055">
        <v>0</v>
      </c>
      <c r="R46" s="1273">
        <v>0</v>
      </c>
      <c r="S46" s="161"/>
      <c r="U46" s="1563"/>
      <c r="V46" s="1563"/>
      <c r="W46" s="1563"/>
      <c r="X46" s="1563"/>
      <c r="Y46" s="1563"/>
      <c r="Z46" s="1563"/>
    </row>
    <row r="47" spans="2:26" x14ac:dyDescent="0.35">
      <c r="B47" s="187"/>
      <c r="C47"/>
      <c r="D47"/>
      <c r="E47"/>
      <c r="F47" s="909" t="s">
        <v>334</v>
      </c>
      <c r="G47" s="910"/>
      <c r="H47" s="910"/>
      <c r="I47" s="910"/>
      <c r="J47" s="910"/>
      <c r="K47" s="911"/>
      <c r="L47" s="864">
        <v>0</v>
      </c>
      <c r="M47" s="193"/>
      <c r="N47" s="856">
        <v>0</v>
      </c>
      <c r="O47" s="850">
        <v>0</v>
      </c>
      <c r="P47" s="850">
        <v>0</v>
      </c>
      <c r="Q47" s="1056">
        <v>0</v>
      </c>
      <c r="R47" s="1274">
        <v>0</v>
      </c>
      <c r="S47" s="161"/>
    </row>
    <row r="48" spans="2:26" ht="15.75" customHeight="1" x14ac:dyDescent="0.35">
      <c r="B48" s="187"/>
      <c r="C48"/>
      <c r="D48"/>
      <c r="E48"/>
      <c r="F48" s="1948" t="s">
        <v>649</v>
      </c>
      <c r="G48" s="1948"/>
      <c r="H48" s="910"/>
      <c r="I48" s="910"/>
      <c r="J48" s="910"/>
      <c r="K48" s="911"/>
      <c r="L48" s="864">
        <v>0</v>
      </c>
      <c r="M48" s="193"/>
      <c r="N48" s="856">
        <v>0</v>
      </c>
      <c r="O48" s="850">
        <v>0</v>
      </c>
      <c r="P48" s="850">
        <v>0</v>
      </c>
      <c r="Q48" s="1056">
        <v>0</v>
      </c>
      <c r="R48" s="1274">
        <v>0</v>
      </c>
      <c r="S48" s="161"/>
    </row>
    <row r="49" spans="2:23" x14ac:dyDescent="0.35">
      <c r="B49" s="187"/>
      <c r="C49"/>
      <c r="D49"/>
      <c r="E49"/>
      <c r="F49" s="909" t="s">
        <v>335</v>
      </c>
      <c r="G49" s="910"/>
      <c r="H49" s="910"/>
      <c r="I49" s="910"/>
      <c r="J49" s="910"/>
      <c r="K49" s="911"/>
      <c r="L49" s="864">
        <v>0</v>
      </c>
      <c r="M49" s="193"/>
      <c r="N49" s="856">
        <v>0</v>
      </c>
      <c r="O49" s="850">
        <v>0</v>
      </c>
      <c r="P49" s="850">
        <v>0</v>
      </c>
      <c r="Q49" s="1056">
        <v>0</v>
      </c>
      <c r="R49" s="1274">
        <v>0</v>
      </c>
      <c r="S49" s="161"/>
    </row>
    <row r="50" spans="2:23" x14ac:dyDescent="0.35">
      <c r="B50" s="187"/>
      <c r="C50"/>
      <c r="D50"/>
      <c r="E50"/>
      <c r="F50" s="909" t="s">
        <v>336</v>
      </c>
      <c r="G50" s="910"/>
      <c r="H50" s="910"/>
      <c r="I50" s="910"/>
      <c r="J50" s="910"/>
      <c r="K50" s="911"/>
      <c r="L50" s="864">
        <v>0</v>
      </c>
      <c r="M50" s="193"/>
      <c r="N50" s="856">
        <v>0</v>
      </c>
      <c r="O50" s="850">
        <v>0</v>
      </c>
      <c r="P50" s="850">
        <v>0</v>
      </c>
      <c r="Q50" s="1056">
        <v>0</v>
      </c>
      <c r="R50" s="1274">
        <v>0</v>
      </c>
      <c r="S50" s="161"/>
    </row>
    <row r="51" spans="2:23" x14ac:dyDescent="0.35">
      <c r="B51" s="187"/>
      <c r="C51"/>
      <c r="D51"/>
      <c r="E51"/>
      <c r="F51" s="1332" t="s">
        <v>337</v>
      </c>
      <c r="G51"/>
      <c r="H51"/>
      <c r="I51"/>
      <c r="J51"/>
      <c r="K51"/>
      <c r="L51" s="864">
        <v>0</v>
      </c>
      <c r="M51" s="193"/>
      <c r="N51" s="856">
        <v>0</v>
      </c>
      <c r="O51" s="850">
        <v>0</v>
      </c>
      <c r="P51" s="850">
        <v>0</v>
      </c>
      <c r="Q51" s="1056">
        <v>0</v>
      </c>
      <c r="R51" s="1274">
        <v>0</v>
      </c>
      <c r="S51" s="161"/>
    </row>
    <row r="52" spans="2:23" x14ac:dyDescent="0.35">
      <c r="B52" s="187"/>
      <c r="C52"/>
      <c r="D52"/>
      <c r="E52"/>
      <c r="F52" s="1332" t="s">
        <v>403</v>
      </c>
      <c r="G52" s="1930"/>
      <c r="H52" s="1931"/>
      <c r="I52" s="1931"/>
      <c r="J52" s="1931"/>
      <c r="K52" s="1932"/>
      <c r="L52" s="864">
        <v>0</v>
      </c>
      <c r="M52" s="193"/>
      <c r="N52" s="856">
        <v>0</v>
      </c>
      <c r="O52" s="850">
        <v>0</v>
      </c>
      <c r="P52" s="850">
        <v>0</v>
      </c>
      <c r="Q52" s="1056">
        <v>0</v>
      </c>
      <c r="R52" s="1274">
        <v>0</v>
      </c>
      <c r="S52" s="161"/>
    </row>
    <row r="53" spans="2:23" x14ac:dyDescent="0.35">
      <c r="B53" s="187"/>
      <c r="C53"/>
      <c r="D53"/>
      <c r="E53"/>
      <c r="F53" s="1332" t="s">
        <v>403</v>
      </c>
      <c r="G53" s="1933"/>
      <c r="H53" s="1934"/>
      <c r="I53" s="1934"/>
      <c r="J53" s="1934"/>
      <c r="K53" s="1935"/>
      <c r="L53" s="864">
        <v>0</v>
      </c>
      <c r="M53" s="193"/>
      <c r="N53" s="856">
        <v>0</v>
      </c>
      <c r="O53" s="850">
        <v>0</v>
      </c>
      <c r="P53" s="850">
        <v>0</v>
      </c>
      <c r="Q53" s="1056">
        <v>0</v>
      </c>
      <c r="R53" s="1274">
        <v>0</v>
      </c>
      <c r="S53" s="161"/>
      <c r="U53"/>
      <c r="V53"/>
      <c r="W53"/>
    </row>
    <row r="54" spans="2:23" x14ac:dyDescent="0.35">
      <c r="B54" s="187"/>
      <c r="C54"/>
      <c r="D54"/>
      <c r="E54"/>
      <c r="F54" s="1332" t="s">
        <v>403</v>
      </c>
      <c r="G54" s="1945"/>
      <c r="H54" s="1946"/>
      <c r="I54" s="1946"/>
      <c r="J54" s="1946"/>
      <c r="K54" s="1947"/>
      <c r="L54" s="864">
        <v>0</v>
      </c>
      <c r="M54" s="193"/>
      <c r="N54" s="856">
        <v>0</v>
      </c>
      <c r="O54" s="850">
        <v>0</v>
      </c>
      <c r="P54" s="850">
        <v>0</v>
      </c>
      <c r="Q54" s="1056">
        <v>0</v>
      </c>
      <c r="R54" s="1274">
        <v>0</v>
      </c>
      <c r="S54" s="161"/>
      <c r="U54"/>
      <c r="V54"/>
      <c r="W54"/>
    </row>
    <row r="55" spans="2:23" ht="15" thickBot="1" x14ac:dyDescent="0.4">
      <c r="B55" s="187"/>
      <c r="C55"/>
      <c r="D55"/>
      <c r="E55"/>
      <c r="F55" s="1943" t="s">
        <v>650</v>
      </c>
      <c r="G55" s="1943"/>
      <c r="H55" s="1943"/>
      <c r="I55"/>
      <c r="J55"/>
      <c r="K55"/>
      <c r="L55" s="865">
        <v>0</v>
      </c>
      <c r="M55" s="193"/>
      <c r="N55" s="1279">
        <v>0</v>
      </c>
      <c r="O55" s="866">
        <v>0</v>
      </c>
      <c r="P55" s="866">
        <v>0</v>
      </c>
      <c r="Q55" s="1058">
        <v>0</v>
      </c>
      <c r="R55" s="1275">
        <v>0</v>
      </c>
      <c r="S55" s="161"/>
      <c r="U55"/>
      <c r="V55"/>
      <c r="W55"/>
    </row>
    <row r="56" spans="2:23" ht="16.5" thickTop="1" thickBot="1" x14ac:dyDescent="0.4">
      <c r="B56" s="187"/>
      <c r="C56" s="191"/>
      <c r="D56" s="191"/>
      <c r="E56" s="192"/>
      <c r="F56" s="1936" t="s">
        <v>674</v>
      </c>
      <c r="G56" s="1937"/>
      <c r="H56" s="1937"/>
      <c r="I56" s="1937"/>
      <c r="J56" s="1937"/>
      <c r="K56" s="1938"/>
      <c r="L56" s="1574">
        <f>ROUND((SUM(L46:L55)),0)</f>
        <v>0</v>
      </c>
      <c r="M56" s="195"/>
      <c r="N56" s="867">
        <f>ROUND((SUM(N46:N55)),0)</f>
        <v>0</v>
      </c>
      <c r="O56" s="1280">
        <f>ROUND((SUM(O46:O55)),0)</f>
        <v>0</v>
      </c>
      <c r="P56" s="1280">
        <f>ROUND((SUM(P46:P55)),0)</f>
        <v>0</v>
      </c>
      <c r="Q56" s="1271">
        <f>ROUND((SUM(Q46:Q55)),0)</f>
        <v>0</v>
      </c>
      <c r="R56" s="1575">
        <f>ROUND((SUM(R46:R55)),0)</f>
        <v>0</v>
      </c>
      <c r="S56" s="161"/>
      <c r="U56"/>
      <c r="V56"/>
      <c r="W56"/>
    </row>
    <row r="57" spans="2:23" ht="15.75" customHeight="1" x14ac:dyDescent="0.35">
      <c r="B57" s="187"/>
      <c r="C57" s="191"/>
      <c r="D57" s="191"/>
      <c r="E57" s="192"/>
      <c r="F57" s="1939" t="str">
        <f>IF(L56&gt;(SUM(N56:R56)),"WARNING - Non-Personnel Service Costs Exceed Listed Funding",(IF(AND(L56&lt;&gt;0,L56&lt;=(SUM(N56:R56))),"Non-Personnel Service Costs Are Covered By Listed Funding","")))</f>
        <v/>
      </c>
      <c r="G57" s="1939"/>
      <c r="H57" s="1939"/>
      <c r="I57" s="1939"/>
      <c r="J57" s="1939"/>
      <c r="K57" s="1939"/>
      <c r="L57" s="1939"/>
      <c r="M57" s="785"/>
      <c r="N57" s="1940" t="str">
        <f>IF((ABS(((SUM(N42:Q42))+(SUM(N56:Q56)))-'8B'!F50))&gt;=10,"Warning: Discrepancy in Non-Cash Flow Services Subsidy between Form 8B and Form 8C greater than $10","")</f>
        <v/>
      </c>
      <c r="O57" s="1940"/>
      <c r="P57" s="1940"/>
      <c r="Q57" s="1940"/>
      <c r="R57" s="1940"/>
      <c r="S57" s="161"/>
      <c r="U57"/>
      <c r="V57"/>
      <c r="W57"/>
    </row>
    <row r="58" spans="2:23" ht="15.5" x14ac:dyDescent="0.35">
      <c r="B58" s="176"/>
      <c r="C58" s="192" t="s">
        <v>482</v>
      </c>
      <c r="D58" s="192"/>
      <c r="E58" s="192"/>
      <c r="F58" s="192"/>
      <c r="G58" s="192"/>
      <c r="H58" s="192"/>
      <c r="I58" s="192"/>
      <c r="J58" s="192"/>
      <c r="K58" s="192"/>
      <c r="L58" s="784"/>
      <c r="M58" s="192"/>
      <c r="N58" s="1941"/>
      <c r="O58" s="1941"/>
      <c r="P58" s="1941"/>
      <c r="Q58" s="1941"/>
      <c r="R58" s="1941"/>
      <c r="S58" s="161"/>
      <c r="U58"/>
      <c r="V58"/>
      <c r="W58"/>
    </row>
    <row r="59" spans="2:23" ht="3.75" customHeight="1" thickBot="1" x14ac:dyDescent="0.4">
      <c r="B59" s="176"/>
      <c r="C59" s="192"/>
      <c r="D59" s="192"/>
      <c r="E59" s="192"/>
      <c r="F59" s="192"/>
      <c r="G59" s="192"/>
      <c r="H59" s="192"/>
      <c r="I59" s="192"/>
      <c r="J59" s="192"/>
      <c r="K59" s="192"/>
      <c r="L59" s="784"/>
      <c r="M59" s="192"/>
      <c r="N59" s="1333"/>
      <c r="O59" s="1333"/>
      <c r="P59" s="1333"/>
      <c r="Q59" s="1333"/>
      <c r="R59" s="1333"/>
      <c r="S59" s="161"/>
    </row>
    <row r="60" spans="2:23" x14ac:dyDescent="0.35">
      <c r="B60" s="176"/>
      <c r="C60" s="1921"/>
      <c r="D60" s="1922"/>
      <c r="E60" s="1922"/>
      <c r="F60" s="1922"/>
      <c r="G60" s="1922"/>
      <c r="H60" s="1922"/>
      <c r="I60" s="1922"/>
      <c r="J60" s="1922"/>
      <c r="K60" s="1922"/>
      <c r="L60" s="1922"/>
      <c r="M60" s="1922"/>
      <c r="N60" s="1922"/>
      <c r="O60" s="1922"/>
      <c r="P60" s="1923"/>
      <c r="Q60" s="1153"/>
      <c r="R60" s="117"/>
      <c r="S60" s="161"/>
    </row>
    <row r="61" spans="2:23" x14ac:dyDescent="0.35">
      <c r="B61" s="176"/>
      <c r="C61" s="1924"/>
      <c r="D61" s="1709"/>
      <c r="E61" s="1709"/>
      <c r="F61" s="1709"/>
      <c r="G61" s="1709"/>
      <c r="H61" s="1709"/>
      <c r="I61" s="1709"/>
      <c r="J61" s="1709"/>
      <c r="K61" s="1709"/>
      <c r="L61" s="1709"/>
      <c r="M61" s="1709"/>
      <c r="N61" s="1709"/>
      <c r="O61" s="1709"/>
      <c r="P61" s="1925"/>
      <c r="Q61" s="1153"/>
      <c r="R61" s="117"/>
      <c r="S61" s="161"/>
    </row>
    <row r="62" spans="2:23" x14ac:dyDescent="0.35">
      <c r="B62" s="176"/>
      <c r="C62" s="1924"/>
      <c r="D62" s="1709"/>
      <c r="E62" s="1709"/>
      <c r="F62" s="1709"/>
      <c r="G62" s="1709"/>
      <c r="H62" s="1709"/>
      <c r="I62" s="1709"/>
      <c r="J62" s="1709"/>
      <c r="K62" s="1709"/>
      <c r="L62" s="1709"/>
      <c r="M62" s="1709"/>
      <c r="N62" s="1709"/>
      <c r="O62" s="1709"/>
      <c r="P62" s="1925"/>
      <c r="Q62" s="1153"/>
      <c r="R62" s="117"/>
      <c r="S62" s="161"/>
    </row>
    <row r="63" spans="2:23" x14ac:dyDescent="0.35">
      <c r="B63" s="176"/>
      <c r="C63" s="1924"/>
      <c r="D63" s="1709"/>
      <c r="E63" s="1709"/>
      <c r="F63" s="1709"/>
      <c r="G63" s="1709"/>
      <c r="H63" s="1709"/>
      <c r="I63" s="1709"/>
      <c r="J63" s="1709"/>
      <c r="K63" s="1709"/>
      <c r="L63" s="1709"/>
      <c r="M63" s="1709"/>
      <c r="N63" s="1709"/>
      <c r="O63" s="1709"/>
      <c r="P63" s="1925"/>
      <c r="Q63" s="1153"/>
      <c r="R63" s="117"/>
      <c r="S63" s="161"/>
    </row>
    <row r="64" spans="2:23" ht="15" thickBot="1" x14ac:dyDescent="0.4">
      <c r="B64" s="176"/>
      <c r="C64" s="1926"/>
      <c r="D64" s="1927"/>
      <c r="E64" s="1927"/>
      <c r="F64" s="1927"/>
      <c r="G64" s="1927"/>
      <c r="H64" s="1927"/>
      <c r="I64" s="1927"/>
      <c r="J64" s="1928"/>
      <c r="K64" s="1927"/>
      <c r="L64" s="1927"/>
      <c r="M64" s="1927"/>
      <c r="N64" s="1927"/>
      <c r="O64" s="1927"/>
      <c r="P64" s="1929"/>
      <c r="Q64" s="1153"/>
      <c r="R64" s="117"/>
      <c r="S64" s="161"/>
    </row>
    <row r="65" spans="2:19" ht="9" customHeight="1" thickBot="1" x14ac:dyDescent="0.4">
      <c r="B65" s="456"/>
      <c r="C65" s="166"/>
      <c r="D65" s="166"/>
      <c r="E65" s="457"/>
      <c r="F65" s="457"/>
      <c r="G65" s="458"/>
      <c r="H65" s="459"/>
      <c r="I65" s="459"/>
      <c r="J65" s="459"/>
      <c r="K65" s="460"/>
      <c r="L65" s="458"/>
      <c r="M65" s="458"/>
      <c r="N65" s="461"/>
      <c r="O65" s="457"/>
      <c r="P65" s="458"/>
      <c r="Q65" s="458"/>
      <c r="R65" s="166"/>
      <c r="S65" s="167"/>
    </row>
  </sheetData>
  <sheetProtection algorithmName="SHA-512" hashValue="xIxhtUWD6UcSuWCWNvwFs0eLRBEvCART8yer8o9JMdkXC4g/PvQl04/nIWMkXgxk1jyYBpEuSn8dWjMWEdkPUQ==" saltValue="u+TamGYALlM6B28JJL7yAw==" spinCount="100000" sheet="1" formatCells="0" formatColumns="0" formatRows="0" insertRows="0"/>
  <mergeCells count="34">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 ref="C60:P64"/>
    <mergeCell ref="G52:K52"/>
    <mergeCell ref="G53:K53"/>
    <mergeCell ref="F56:K56"/>
    <mergeCell ref="F57:L57"/>
    <mergeCell ref="N57:R58"/>
    <mergeCell ref="C10:R10"/>
    <mergeCell ref="C14:L14"/>
    <mergeCell ref="N14:R14"/>
    <mergeCell ref="C27:G27"/>
    <mergeCell ref="I25:K25"/>
    <mergeCell ref="I26:K26"/>
    <mergeCell ref="C12:L12"/>
    <mergeCell ref="C35:D35"/>
    <mergeCell ref="C36:D36"/>
    <mergeCell ref="C37:D37"/>
    <mergeCell ref="C38:D38"/>
    <mergeCell ref="C39:D39"/>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xr:uid="{00000000-0002-0000-1600-000000000000}">
      <formula1>OnSite_OffSite</formula1>
    </dataValidation>
    <dataValidation type="list" allowBlank="1" showInputMessage="1" showErrorMessage="1" sqref="I16:I24 I33:I41" xr:uid="{00000000-0002-0000-1600-000001000000}">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B12:AA151"/>
  <sheetViews>
    <sheetView showGridLines="0" topLeftCell="A21" zoomScaleNormal="100" workbookViewId="0">
      <selection activeCell="M25" sqref="M25"/>
    </sheetView>
  </sheetViews>
  <sheetFormatPr defaultColWidth="9.1796875" defaultRowHeight="14.5" x14ac:dyDescent="0.35"/>
  <cols>
    <col min="1" max="3" width="1.7265625" style="324" customWidth="1"/>
    <col min="4" max="4" width="14.26953125" style="324" customWidth="1"/>
    <col min="5" max="5" width="11.7265625" style="324" customWidth="1"/>
    <col min="6" max="6" width="1.453125" style="324" customWidth="1"/>
    <col min="7" max="7" width="10.26953125" style="324" customWidth="1"/>
    <col min="8" max="8" width="9.1796875" style="324"/>
    <col min="9" max="9" width="12" style="324" bestFit="1" customWidth="1"/>
    <col min="10" max="23" width="12.54296875" style="324" bestFit="1" customWidth="1"/>
    <col min="24" max="25" width="1.54296875" style="324" customWidth="1"/>
    <col min="26" max="26" width="9.1796875" style="324"/>
    <col min="27" max="27" width="12.54296875" style="324" bestFit="1" customWidth="1"/>
    <col min="28" max="16384" width="9.1796875" style="324"/>
  </cols>
  <sheetData>
    <row r="12" spans="2:25" ht="15" thickBot="1" x14ac:dyDescent="0.4"/>
    <row r="13" spans="2:25" ht="9" customHeight="1" x14ac:dyDescent="0.35">
      <c r="B13" s="1564"/>
      <c r="C13" s="1289"/>
      <c r="D13" s="548"/>
      <c r="E13" s="548"/>
      <c r="F13" s="548"/>
      <c r="G13" s="548"/>
      <c r="H13" s="548"/>
      <c r="I13" s="548"/>
      <c r="J13" s="548"/>
      <c r="K13" s="548"/>
      <c r="L13" s="548"/>
      <c r="M13" s="548"/>
      <c r="N13" s="548"/>
      <c r="O13" s="548"/>
      <c r="P13" s="548"/>
      <c r="Q13" s="548"/>
      <c r="R13" s="548"/>
      <c r="S13" s="548"/>
      <c r="T13" s="548"/>
      <c r="U13" s="548"/>
      <c r="V13" s="548"/>
      <c r="W13" s="548"/>
      <c r="X13" s="1287"/>
      <c r="Y13" s="1291"/>
    </row>
    <row r="14" spans="2:25" ht="18.5" x14ac:dyDescent="0.45">
      <c r="B14" s="1565"/>
      <c r="C14" s="241"/>
      <c r="D14" s="1702" t="s">
        <v>679</v>
      </c>
      <c r="E14" s="1702"/>
      <c r="F14" s="1702"/>
      <c r="G14" s="1702"/>
      <c r="H14" s="1702"/>
      <c r="I14" s="1702"/>
      <c r="J14" s="1702"/>
      <c r="K14" s="1702"/>
      <c r="L14" s="1702"/>
      <c r="M14" s="1702"/>
      <c r="N14" s="1702"/>
      <c r="O14" s="1702"/>
      <c r="P14" s="1702"/>
      <c r="Q14" s="1702"/>
      <c r="R14" s="1702"/>
      <c r="S14" s="1702"/>
      <c r="T14" s="1702"/>
      <c r="U14" s="1702"/>
      <c r="V14" s="1702"/>
      <c r="W14" s="1702"/>
      <c r="X14" s="211"/>
      <c r="Y14" s="212"/>
    </row>
    <row r="15" spans="2:25" ht="7.5" customHeight="1" x14ac:dyDescent="0.35">
      <c r="B15" s="1565"/>
      <c r="C15" s="241"/>
      <c r="D15" s="211"/>
      <c r="E15" s="211"/>
      <c r="F15" s="211"/>
      <c r="G15" s="211"/>
      <c r="H15" s="211"/>
      <c r="I15" s="211"/>
      <c r="J15" s="211"/>
      <c r="K15" s="211"/>
      <c r="L15" s="211"/>
      <c r="M15" s="211"/>
      <c r="N15" s="211"/>
      <c r="O15" s="211"/>
      <c r="P15" s="211"/>
      <c r="Q15" s="211"/>
      <c r="R15" s="211"/>
      <c r="S15" s="211"/>
      <c r="T15" s="211"/>
      <c r="U15" s="211"/>
      <c r="V15" s="211"/>
      <c r="W15" s="211"/>
      <c r="X15" s="211"/>
      <c r="Y15" s="212"/>
    </row>
    <row r="16" spans="2:25" ht="15" thickBot="1" x14ac:dyDescent="0.4">
      <c r="B16" s="1565"/>
      <c r="C16" s="241"/>
      <c r="D16" s="1795" t="str">
        <f>IF('1'!G5="","Enter Project Name on Form 1",(CONCATENATE("Project Name: ",'1'!G5)))</f>
        <v>Enter Project Name on Form 1</v>
      </c>
      <c r="E16" s="1795"/>
      <c r="F16" s="1795"/>
      <c r="G16" s="1795"/>
      <c r="H16" s="1795"/>
      <c r="I16" s="1795"/>
      <c r="J16" s="1795"/>
      <c r="K16" s="1795"/>
      <c r="L16" s="1795"/>
      <c r="M16" s="1795"/>
      <c r="N16" s="1795"/>
      <c r="O16" s="17"/>
      <c r="P16" s="17"/>
      <c r="Q16" s="17"/>
      <c r="R16" s="17"/>
      <c r="S16" s="17"/>
      <c r="T16" s="17"/>
      <c r="U16" s="17"/>
      <c r="V16" s="17"/>
      <c r="W16" s="17"/>
      <c r="X16" s="211"/>
      <c r="Y16" s="212"/>
    </row>
    <row r="17" spans="2:25" ht="3.75" customHeight="1" x14ac:dyDescent="0.35">
      <c r="B17" s="1565"/>
      <c r="C17" s="241"/>
      <c r="D17" s="17"/>
      <c r="E17" s="17"/>
      <c r="F17" s="17"/>
      <c r="G17" s="17"/>
      <c r="H17" s="17"/>
      <c r="I17" s="117"/>
      <c r="J17" s="117"/>
      <c r="K17" s="117"/>
      <c r="L17" s="117"/>
      <c r="M17" s="17"/>
      <c r="N17" s="17"/>
      <c r="O17" s="17"/>
      <c r="P17" s="17"/>
      <c r="Q17" s="17"/>
      <c r="R17" s="17"/>
      <c r="S17" s="17"/>
      <c r="T17" s="17"/>
      <c r="U17" s="17"/>
      <c r="V17" s="17"/>
      <c r="W17" s="17"/>
      <c r="X17" s="211"/>
      <c r="Y17" s="212"/>
    </row>
    <row r="18" spans="2:25" x14ac:dyDescent="0.35">
      <c r="B18" s="1565"/>
      <c r="C18" s="211"/>
      <c r="D18" s="135" t="s">
        <v>338</v>
      </c>
      <c r="E18" s="549"/>
      <c r="F18" s="211"/>
      <c r="G18" s="211"/>
      <c r="H18" s="211"/>
      <c r="I18" s="213"/>
      <c r="J18" s="213"/>
      <c r="K18" s="213"/>
      <c r="L18" s="213"/>
      <c r="M18" s="213"/>
      <c r="N18" s="214"/>
      <c r="O18" s="213"/>
      <c r="P18" s="213"/>
      <c r="Q18" s="213"/>
      <c r="R18" s="213"/>
      <c r="S18" s="213"/>
      <c r="T18" s="213"/>
      <c r="U18" s="213"/>
      <c r="V18" s="213"/>
      <c r="W18" s="213"/>
      <c r="X18" s="213"/>
      <c r="Y18" s="215"/>
    </row>
    <row r="19" spans="2:25" ht="7.5" customHeight="1" x14ac:dyDescent="0.35">
      <c r="B19" s="1565"/>
      <c r="C19" s="211"/>
      <c r="D19" s="216"/>
      <c r="E19" s="213"/>
      <c r="F19" s="211"/>
      <c r="G19" s="211"/>
      <c r="H19" s="211"/>
      <c r="I19" s="213"/>
      <c r="J19" s="213"/>
      <c r="K19" s="213"/>
      <c r="L19" s="213"/>
      <c r="M19" s="213"/>
      <c r="N19" s="214"/>
      <c r="O19" s="213"/>
      <c r="P19" s="213"/>
      <c r="Q19" s="213"/>
      <c r="R19" s="213"/>
      <c r="S19" s="213"/>
      <c r="T19" s="213"/>
      <c r="U19" s="213"/>
      <c r="V19" s="213"/>
      <c r="W19" s="213"/>
      <c r="X19" s="213"/>
      <c r="Y19" s="215"/>
    </row>
    <row r="20" spans="2:25" ht="15" thickBot="1" x14ac:dyDescent="0.4">
      <c r="B20" s="1565"/>
      <c r="C20" s="211"/>
      <c r="D20" s="242" t="s">
        <v>339</v>
      </c>
      <c r="E20" s="198"/>
      <c r="F20" s="197"/>
      <c r="G20" s="197"/>
      <c r="H20" s="197"/>
      <c r="I20" s="198"/>
      <c r="J20" s="198"/>
      <c r="K20" s="198"/>
      <c r="L20" s="198"/>
      <c r="M20" s="198"/>
      <c r="N20" s="199"/>
      <c r="O20" s="198"/>
      <c r="P20" s="198"/>
      <c r="Q20" s="198"/>
      <c r="R20" s="198"/>
      <c r="S20" s="198"/>
      <c r="T20" s="198"/>
      <c r="U20" s="198"/>
      <c r="V20" s="198"/>
      <c r="W20" s="198"/>
      <c r="X20" s="213"/>
      <c r="Y20" s="215"/>
    </row>
    <row r="21" spans="2:25" ht="15" thickBot="1" x14ac:dyDescent="0.4">
      <c r="B21" s="1565"/>
      <c r="C21" s="117"/>
      <c r="D21" s="117"/>
      <c r="E21" s="211"/>
      <c r="F21" s="117"/>
      <c r="G21" s="117"/>
      <c r="H21" s="117"/>
      <c r="I21" s="200" t="s">
        <v>340</v>
      </c>
      <c r="J21" s="550" t="s">
        <v>341</v>
      </c>
      <c r="K21" s="550" t="s">
        <v>342</v>
      </c>
      <c r="L21" s="550" t="s">
        <v>343</v>
      </c>
      <c r="M21" s="550" t="s">
        <v>344</v>
      </c>
      <c r="N21" s="550" t="s">
        <v>345</v>
      </c>
      <c r="O21" s="550" t="s">
        <v>346</v>
      </c>
      <c r="P21" s="550" t="s">
        <v>395</v>
      </c>
      <c r="Q21" s="550" t="s">
        <v>396</v>
      </c>
      <c r="R21" s="550" t="s">
        <v>397</v>
      </c>
      <c r="S21" s="550" t="s">
        <v>398</v>
      </c>
      <c r="T21" s="550" t="s">
        <v>399</v>
      </c>
      <c r="U21" s="550" t="s">
        <v>400</v>
      </c>
      <c r="V21" s="550" t="s">
        <v>401</v>
      </c>
      <c r="W21" s="551" t="s">
        <v>402</v>
      </c>
      <c r="X21"/>
      <c r="Y21" s="979"/>
    </row>
    <row r="22" spans="2:25" ht="15" thickBot="1" x14ac:dyDescent="0.4">
      <c r="B22" s="1565"/>
      <c r="C22" s="117"/>
      <c r="D22" s="217" t="s">
        <v>347</v>
      </c>
      <c r="E22" s="117"/>
      <c r="F22" s="117"/>
      <c r="G22"/>
      <c r="H22" s="552" t="s">
        <v>348</v>
      </c>
      <c r="I22" s="553"/>
      <c r="J22" s="201"/>
      <c r="K22" s="201"/>
      <c r="L22" s="201"/>
      <c r="M22" s="201"/>
      <c r="N22" s="201"/>
      <c r="O22" s="201"/>
      <c r="P22" s="201"/>
      <c r="Q22" s="201"/>
      <c r="R22" s="201"/>
      <c r="S22" s="201"/>
      <c r="T22" s="201"/>
      <c r="U22" s="201"/>
      <c r="V22" s="201"/>
      <c r="W22" s="554"/>
      <c r="X22"/>
      <c r="Y22" s="979"/>
    </row>
    <row r="23" spans="2:25" x14ac:dyDescent="0.35">
      <c r="B23" s="1565"/>
      <c r="C23" s="117"/>
      <c r="D23" s="1581" t="s">
        <v>1008</v>
      </c>
      <c r="E23" s="462"/>
      <c r="F23" s="462"/>
      <c r="G23" s="1582"/>
      <c r="H23" s="1171"/>
      <c r="I23" s="1424">
        <f>'8A'!N31</f>
        <v>0</v>
      </c>
      <c r="J23" s="1425">
        <f t="shared" ref="J23:W25" si="0">I23+(I23*$H23)</f>
        <v>0</v>
      </c>
      <c r="K23" s="1425">
        <f t="shared" si="0"/>
        <v>0</v>
      </c>
      <c r="L23" s="1425">
        <f t="shared" si="0"/>
        <v>0</v>
      </c>
      <c r="M23" s="1425">
        <f t="shared" si="0"/>
        <v>0</v>
      </c>
      <c r="N23" s="1425">
        <f t="shared" si="0"/>
        <v>0</v>
      </c>
      <c r="O23" s="1425">
        <f t="shared" si="0"/>
        <v>0</v>
      </c>
      <c r="P23" s="1425">
        <f t="shared" si="0"/>
        <v>0</v>
      </c>
      <c r="Q23" s="1425">
        <f t="shared" si="0"/>
        <v>0</v>
      </c>
      <c r="R23" s="1425">
        <f t="shared" si="0"/>
        <v>0</v>
      </c>
      <c r="S23" s="1425">
        <f t="shared" si="0"/>
        <v>0</v>
      </c>
      <c r="T23" s="1425">
        <f t="shared" si="0"/>
        <v>0</v>
      </c>
      <c r="U23" s="1425">
        <f t="shared" si="0"/>
        <v>0</v>
      </c>
      <c r="V23" s="1425">
        <f t="shared" si="0"/>
        <v>0</v>
      </c>
      <c r="W23" s="1426">
        <f t="shared" si="0"/>
        <v>0</v>
      </c>
      <c r="X23"/>
      <c r="Y23" s="979"/>
    </row>
    <row r="24" spans="2:25" x14ac:dyDescent="0.35">
      <c r="B24" s="1565"/>
      <c r="C24" s="117"/>
      <c r="D24" s="2002" t="s">
        <v>1039</v>
      </c>
      <c r="E24" s="2002"/>
      <c r="F24" s="2002"/>
      <c r="G24" s="2003"/>
      <c r="H24" s="1172"/>
      <c r="I24" s="1427">
        <f>'8B'!F20</f>
        <v>0</v>
      </c>
      <c r="J24" s="1425">
        <f>I24+(I24*$H24)</f>
        <v>0</v>
      </c>
      <c r="K24" s="1425">
        <f t="shared" si="0"/>
        <v>0</v>
      </c>
      <c r="L24" s="1425">
        <f t="shared" si="0"/>
        <v>0</v>
      </c>
      <c r="M24" s="1425">
        <f t="shared" si="0"/>
        <v>0</v>
      </c>
      <c r="N24" s="1425">
        <f t="shared" si="0"/>
        <v>0</v>
      </c>
      <c r="O24" s="1425">
        <f t="shared" si="0"/>
        <v>0</v>
      </c>
      <c r="P24" s="1425">
        <f t="shared" si="0"/>
        <v>0</v>
      </c>
      <c r="Q24" s="1425">
        <f t="shared" si="0"/>
        <v>0</v>
      </c>
      <c r="R24" s="1425">
        <f t="shared" si="0"/>
        <v>0</v>
      </c>
      <c r="S24" s="1425">
        <f t="shared" si="0"/>
        <v>0</v>
      </c>
      <c r="T24" s="1425">
        <f t="shared" si="0"/>
        <v>0</v>
      </c>
      <c r="U24" s="1425">
        <f t="shared" si="0"/>
        <v>0</v>
      </c>
      <c r="V24" s="1425">
        <f t="shared" si="0"/>
        <v>0</v>
      </c>
      <c r="W24" s="1426">
        <f t="shared" si="0"/>
        <v>0</v>
      </c>
      <c r="X24"/>
      <c r="Y24" s="979"/>
    </row>
    <row r="25" spans="2:25" ht="15" thickBot="1" x14ac:dyDescent="0.4">
      <c r="B25" s="1565"/>
      <c r="C25" s="117"/>
      <c r="D25" s="2004" t="s">
        <v>1009</v>
      </c>
      <c r="E25" s="2004"/>
      <c r="F25" s="2004"/>
      <c r="G25" s="2005"/>
      <c r="H25" s="1173"/>
      <c r="I25" s="1427">
        <f>'8B'!F30</f>
        <v>0</v>
      </c>
      <c r="J25" s="1428">
        <f>I25+(I25*$H25)</f>
        <v>0</v>
      </c>
      <c r="K25" s="1428">
        <f t="shared" si="0"/>
        <v>0</v>
      </c>
      <c r="L25" s="1428">
        <f t="shared" si="0"/>
        <v>0</v>
      </c>
      <c r="M25" s="1428">
        <f t="shared" si="0"/>
        <v>0</v>
      </c>
      <c r="N25" s="1428">
        <f t="shared" si="0"/>
        <v>0</v>
      </c>
      <c r="O25" s="1428">
        <f t="shared" si="0"/>
        <v>0</v>
      </c>
      <c r="P25" s="1428">
        <f t="shared" si="0"/>
        <v>0</v>
      </c>
      <c r="Q25" s="1428">
        <f t="shared" si="0"/>
        <v>0</v>
      </c>
      <c r="R25" s="1428">
        <f t="shared" si="0"/>
        <v>0</v>
      </c>
      <c r="S25" s="1428">
        <f t="shared" si="0"/>
        <v>0</v>
      </c>
      <c r="T25" s="1428">
        <f t="shared" si="0"/>
        <v>0</v>
      </c>
      <c r="U25" s="1428">
        <f t="shared" si="0"/>
        <v>0</v>
      </c>
      <c r="V25" s="1428">
        <f t="shared" si="0"/>
        <v>0</v>
      </c>
      <c r="W25" s="1429">
        <f t="shared" si="0"/>
        <v>0</v>
      </c>
      <c r="X25"/>
      <c r="Y25" s="979"/>
    </row>
    <row r="26" spans="2:25" x14ac:dyDescent="0.35">
      <c r="B26" s="1565"/>
      <c r="C26" s="117"/>
      <c r="D26" s="1583" t="s">
        <v>1010</v>
      </c>
      <c r="E26" s="1068"/>
      <c r="F26" s="1584"/>
      <c r="G26" s="1585"/>
      <c r="H26" s="980"/>
      <c r="I26" s="1430">
        <f>'8B'!F40</f>
        <v>0</v>
      </c>
      <c r="J26" s="1431">
        <v>0</v>
      </c>
      <c r="K26" s="1431">
        <v>0</v>
      </c>
      <c r="L26" s="1431">
        <v>0</v>
      </c>
      <c r="M26" s="1431">
        <v>0</v>
      </c>
      <c r="N26" s="1431">
        <v>0</v>
      </c>
      <c r="O26" s="1431">
        <v>0</v>
      </c>
      <c r="P26" s="1431">
        <v>0</v>
      </c>
      <c r="Q26" s="1431">
        <v>0</v>
      </c>
      <c r="R26" s="1431">
        <v>0</v>
      </c>
      <c r="S26" s="1431">
        <v>0</v>
      </c>
      <c r="T26" s="1431">
        <v>0</v>
      </c>
      <c r="U26" s="1431">
        <v>0</v>
      </c>
      <c r="V26" s="1431">
        <v>0</v>
      </c>
      <c r="W26" s="1432">
        <v>0</v>
      </c>
      <c r="X26"/>
      <c r="Y26" s="979"/>
    </row>
    <row r="27" spans="2:25" ht="15" thickBot="1" x14ac:dyDescent="0.4">
      <c r="B27" s="1565"/>
      <c r="C27" s="117"/>
      <c r="D27" s="218" t="s">
        <v>568</v>
      </c>
      <c r="E27" s="218"/>
      <c r="F27" s="117"/>
      <c r="G27" s="589"/>
      <c r="H27" s="981"/>
      <c r="I27" s="594"/>
      <c r="J27" s="982"/>
      <c r="K27" s="982"/>
      <c r="L27" s="982"/>
      <c r="M27" s="982"/>
      <c r="N27" s="982"/>
      <c r="O27" s="982"/>
      <c r="P27" s="982"/>
      <c r="Q27" s="982"/>
      <c r="R27" s="982"/>
      <c r="S27" s="982"/>
      <c r="T27" s="982"/>
      <c r="U27" s="982"/>
      <c r="V27" s="982"/>
      <c r="W27" s="983"/>
      <c r="X27"/>
      <c r="Y27" s="979"/>
    </row>
    <row r="28" spans="2:25" x14ac:dyDescent="0.35">
      <c r="B28" s="1565"/>
      <c r="C28" s="117"/>
      <c r="D28" s="2006"/>
      <c r="E28" s="2006"/>
      <c r="F28" s="2006"/>
      <c r="G28" s="2007"/>
      <c r="H28" s="1171"/>
      <c r="I28" s="1433">
        <v>0</v>
      </c>
      <c r="J28" s="1434">
        <f t="shared" ref="J28:W29" si="1">I28+(I28*$H28)</f>
        <v>0</v>
      </c>
      <c r="K28" s="1434">
        <f>J28+(J28*$H28)</f>
        <v>0</v>
      </c>
      <c r="L28" s="1434">
        <f t="shared" si="1"/>
        <v>0</v>
      </c>
      <c r="M28" s="1434">
        <f t="shared" si="1"/>
        <v>0</v>
      </c>
      <c r="N28" s="1434">
        <f>M28+(M28*$H28)</f>
        <v>0</v>
      </c>
      <c r="O28" s="1434">
        <f t="shared" si="1"/>
        <v>0</v>
      </c>
      <c r="P28" s="1434">
        <f t="shared" si="1"/>
        <v>0</v>
      </c>
      <c r="Q28" s="1434">
        <f>P28+(P28*$H28)</f>
        <v>0</v>
      </c>
      <c r="R28" s="1434">
        <f t="shared" si="1"/>
        <v>0</v>
      </c>
      <c r="S28" s="1434">
        <f t="shared" si="1"/>
        <v>0</v>
      </c>
      <c r="T28" s="1434">
        <f t="shared" si="1"/>
        <v>0</v>
      </c>
      <c r="U28" s="1434">
        <f t="shared" si="1"/>
        <v>0</v>
      </c>
      <c r="V28" s="1434">
        <f t="shared" si="1"/>
        <v>0</v>
      </c>
      <c r="W28" s="1435">
        <f t="shared" si="1"/>
        <v>0</v>
      </c>
      <c r="X28"/>
      <c r="Y28" s="979"/>
    </row>
    <row r="29" spans="2:25" ht="15" thickBot="1" x14ac:dyDescent="0.4">
      <c r="B29" s="1565"/>
      <c r="C29" s="117"/>
      <c r="D29" s="2000"/>
      <c r="E29" s="2000"/>
      <c r="F29" s="2000"/>
      <c r="G29" s="2001"/>
      <c r="H29" s="1173"/>
      <c r="I29" s="1436">
        <v>0</v>
      </c>
      <c r="J29" s="1437">
        <f t="shared" si="1"/>
        <v>0</v>
      </c>
      <c r="K29" s="1437">
        <f t="shared" si="1"/>
        <v>0</v>
      </c>
      <c r="L29" s="1437">
        <f t="shared" si="1"/>
        <v>0</v>
      </c>
      <c r="M29" s="1437">
        <f t="shared" si="1"/>
        <v>0</v>
      </c>
      <c r="N29" s="1437">
        <f t="shared" si="1"/>
        <v>0</v>
      </c>
      <c r="O29" s="1437">
        <f t="shared" si="1"/>
        <v>0</v>
      </c>
      <c r="P29" s="1437">
        <f t="shared" si="1"/>
        <v>0</v>
      </c>
      <c r="Q29" s="1437">
        <f t="shared" si="1"/>
        <v>0</v>
      </c>
      <c r="R29" s="1437">
        <f t="shared" si="1"/>
        <v>0</v>
      </c>
      <c r="S29" s="1437">
        <f t="shared" si="1"/>
        <v>0</v>
      </c>
      <c r="T29" s="1437">
        <f t="shared" si="1"/>
        <v>0</v>
      </c>
      <c r="U29" s="1437">
        <f t="shared" si="1"/>
        <v>0</v>
      </c>
      <c r="V29" s="1437">
        <f t="shared" si="1"/>
        <v>0</v>
      </c>
      <c r="W29" s="1438">
        <f t="shared" si="1"/>
        <v>0</v>
      </c>
      <c r="X29"/>
      <c r="Y29" s="979"/>
    </row>
    <row r="30" spans="2:25" x14ac:dyDescent="0.35">
      <c r="B30" s="1565"/>
      <c r="C30" s="117"/>
      <c r="D30" s="218" t="s">
        <v>349</v>
      </c>
      <c r="E30" s="117"/>
      <c r="F30" s="117"/>
      <c r="G30" s="117"/>
      <c r="H30" s="219" t="s">
        <v>350</v>
      </c>
      <c r="I30" s="1439">
        <f>SUM(I23:I29)</f>
        <v>0</v>
      </c>
      <c r="J30" s="1440">
        <f t="shared" ref="J30:W30" si="2">SUM(J23:J29)</f>
        <v>0</v>
      </c>
      <c r="K30" s="1440">
        <f t="shared" si="2"/>
        <v>0</v>
      </c>
      <c r="L30" s="1440">
        <f t="shared" si="2"/>
        <v>0</v>
      </c>
      <c r="M30" s="1440">
        <f t="shared" si="2"/>
        <v>0</v>
      </c>
      <c r="N30" s="1440">
        <f t="shared" si="2"/>
        <v>0</v>
      </c>
      <c r="O30" s="1440">
        <f t="shared" si="2"/>
        <v>0</v>
      </c>
      <c r="P30" s="1440">
        <f t="shared" si="2"/>
        <v>0</v>
      </c>
      <c r="Q30" s="1440">
        <f t="shared" si="2"/>
        <v>0</v>
      </c>
      <c r="R30" s="1440">
        <f t="shared" si="2"/>
        <v>0</v>
      </c>
      <c r="S30" s="1440">
        <f t="shared" si="2"/>
        <v>0</v>
      </c>
      <c r="T30" s="1440">
        <f t="shared" si="2"/>
        <v>0</v>
      </c>
      <c r="U30" s="1440">
        <f t="shared" si="2"/>
        <v>0</v>
      </c>
      <c r="V30" s="1440">
        <f t="shared" si="2"/>
        <v>0</v>
      </c>
      <c r="W30" s="1441">
        <f t="shared" si="2"/>
        <v>0</v>
      </c>
      <c r="X30"/>
      <c r="Y30" s="979"/>
    </row>
    <row r="31" spans="2:25" ht="15" thickBot="1" x14ac:dyDescent="0.4">
      <c r="B31" s="1565"/>
      <c r="C31" s="117"/>
      <c r="D31" s="221" t="s">
        <v>351</v>
      </c>
      <c r="E31" s="222"/>
      <c r="F31" s="463"/>
      <c r="G31" s="464"/>
      <c r="H31" s="465"/>
      <c r="I31" s="1442">
        <v>0</v>
      </c>
      <c r="J31" s="1443">
        <v>0</v>
      </c>
      <c r="K31" s="1443">
        <v>0</v>
      </c>
      <c r="L31" s="1443">
        <v>0</v>
      </c>
      <c r="M31" s="1443">
        <v>0</v>
      </c>
      <c r="N31" s="1443">
        <v>0</v>
      </c>
      <c r="O31" s="1443">
        <v>0</v>
      </c>
      <c r="P31" s="1443">
        <v>0</v>
      </c>
      <c r="Q31" s="1443">
        <v>0</v>
      </c>
      <c r="R31" s="1443">
        <v>0</v>
      </c>
      <c r="S31" s="1443">
        <v>0</v>
      </c>
      <c r="T31" s="1443">
        <v>0</v>
      </c>
      <c r="U31" s="1443">
        <v>0</v>
      </c>
      <c r="V31" s="1443">
        <v>0</v>
      </c>
      <c r="W31" s="1444">
        <v>0</v>
      </c>
      <c r="X31"/>
      <c r="Y31" s="979"/>
    </row>
    <row r="32" spans="2:25" ht="15" thickTop="1" x14ac:dyDescent="0.35">
      <c r="B32" s="1565"/>
      <c r="C32" s="117"/>
      <c r="D32" s="217" t="s">
        <v>352</v>
      </c>
      <c r="E32" s="117"/>
      <c r="F32" s="117"/>
      <c r="G32" s="117"/>
      <c r="H32" s="220" t="s">
        <v>350</v>
      </c>
      <c r="I32" s="1445">
        <f>I30+I31</f>
        <v>0</v>
      </c>
      <c r="J32" s="1446">
        <f t="shared" ref="J32:W32" si="3">J30+J31</f>
        <v>0</v>
      </c>
      <c r="K32" s="1446">
        <f t="shared" si="3"/>
        <v>0</v>
      </c>
      <c r="L32" s="1446">
        <f t="shared" si="3"/>
        <v>0</v>
      </c>
      <c r="M32" s="1446">
        <f>M30+M31</f>
        <v>0</v>
      </c>
      <c r="N32" s="1446">
        <f t="shared" si="3"/>
        <v>0</v>
      </c>
      <c r="O32" s="1446">
        <f t="shared" si="3"/>
        <v>0</v>
      </c>
      <c r="P32" s="1446">
        <f t="shared" si="3"/>
        <v>0</v>
      </c>
      <c r="Q32" s="1446">
        <f t="shared" si="3"/>
        <v>0</v>
      </c>
      <c r="R32" s="1446">
        <f t="shared" si="3"/>
        <v>0</v>
      </c>
      <c r="S32" s="1446">
        <f t="shared" si="3"/>
        <v>0</v>
      </c>
      <c r="T32" s="1446">
        <f t="shared" si="3"/>
        <v>0</v>
      </c>
      <c r="U32" s="1446">
        <f t="shared" si="3"/>
        <v>0</v>
      </c>
      <c r="V32" s="1446">
        <f t="shared" si="3"/>
        <v>0</v>
      </c>
      <c r="W32" s="1447">
        <f t="shared" si="3"/>
        <v>0</v>
      </c>
      <c r="X32"/>
      <c r="Y32" s="979"/>
    </row>
    <row r="33" spans="2:27" ht="15" thickBot="1" x14ac:dyDescent="0.4">
      <c r="B33" s="1565"/>
      <c r="C33" s="117"/>
      <c r="D33" s="217"/>
      <c r="E33" s="117"/>
      <c r="F33" s="117"/>
      <c r="G33"/>
      <c r="H33" s="223" t="s">
        <v>353</v>
      </c>
      <c r="I33" s="202"/>
      <c r="J33" s="203"/>
      <c r="K33" s="203"/>
      <c r="L33" s="203"/>
      <c r="M33" s="203"/>
      <c r="N33" s="203"/>
      <c r="O33" s="203"/>
      <c r="P33" s="203"/>
      <c r="Q33" s="203"/>
      <c r="R33" s="203"/>
      <c r="S33" s="203"/>
      <c r="T33" s="203"/>
      <c r="U33" s="203"/>
      <c r="V33" s="203"/>
      <c r="W33" s="210"/>
      <c r="X33"/>
      <c r="Y33" s="979"/>
    </row>
    <row r="34" spans="2:27" x14ac:dyDescent="0.35">
      <c r="B34" s="1565"/>
      <c r="C34" s="117"/>
      <c r="D34" s="224" t="s">
        <v>354</v>
      </c>
      <c r="E34" s="462"/>
      <c r="F34" s="462"/>
      <c r="G34" s="984"/>
      <c r="H34" s="1171"/>
      <c r="I34" s="1448">
        <f>-I30*$H34</f>
        <v>0</v>
      </c>
      <c r="J34" s="1449">
        <f t="shared" ref="J34:W35" si="4">-J30*$H34</f>
        <v>0</v>
      </c>
      <c r="K34" s="1449">
        <f t="shared" si="4"/>
        <v>0</v>
      </c>
      <c r="L34" s="1449">
        <f t="shared" si="4"/>
        <v>0</v>
      </c>
      <c r="M34" s="1449">
        <f t="shared" si="4"/>
        <v>0</v>
      </c>
      <c r="N34" s="1449">
        <f t="shared" si="4"/>
        <v>0</v>
      </c>
      <c r="O34" s="1449">
        <f t="shared" si="4"/>
        <v>0</v>
      </c>
      <c r="P34" s="1449">
        <f t="shared" si="4"/>
        <v>0</v>
      </c>
      <c r="Q34" s="1449">
        <f t="shared" si="4"/>
        <v>0</v>
      </c>
      <c r="R34" s="1449">
        <f t="shared" si="4"/>
        <v>0</v>
      </c>
      <c r="S34" s="1449">
        <f t="shared" si="4"/>
        <v>0</v>
      </c>
      <c r="T34" s="1449">
        <f t="shared" si="4"/>
        <v>0</v>
      </c>
      <c r="U34" s="1449">
        <f t="shared" si="4"/>
        <v>0</v>
      </c>
      <c r="V34" s="1449">
        <f t="shared" si="4"/>
        <v>0</v>
      </c>
      <c r="W34" s="1450">
        <f t="shared" si="4"/>
        <v>0</v>
      </c>
      <c r="X34"/>
      <c r="Y34" s="979"/>
    </row>
    <row r="35" spans="2:27" ht="15" thickBot="1" x14ac:dyDescent="0.4">
      <c r="B35" s="1565"/>
      <c r="C35" s="117"/>
      <c r="D35" s="225" t="s">
        <v>355</v>
      </c>
      <c r="E35" s="463"/>
      <c r="F35" s="463"/>
      <c r="G35" s="985"/>
      <c r="H35" s="1174"/>
      <c r="I35" s="1451">
        <f>-I31*$H35</f>
        <v>0</v>
      </c>
      <c r="J35" s="1452">
        <f t="shared" si="4"/>
        <v>0</v>
      </c>
      <c r="K35" s="1452">
        <f t="shared" si="4"/>
        <v>0</v>
      </c>
      <c r="L35" s="1452">
        <f t="shared" si="4"/>
        <v>0</v>
      </c>
      <c r="M35" s="1452">
        <f t="shared" si="4"/>
        <v>0</v>
      </c>
      <c r="N35" s="1452">
        <f t="shared" si="4"/>
        <v>0</v>
      </c>
      <c r="O35" s="1452">
        <f t="shared" si="4"/>
        <v>0</v>
      </c>
      <c r="P35" s="1452">
        <f t="shared" si="4"/>
        <v>0</v>
      </c>
      <c r="Q35" s="1452">
        <f t="shared" si="4"/>
        <v>0</v>
      </c>
      <c r="R35" s="1452">
        <f t="shared" si="4"/>
        <v>0</v>
      </c>
      <c r="S35" s="1452">
        <f t="shared" si="4"/>
        <v>0</v>
      </c>
      <c r="T35" s="1452">
        <f t="shared" si="4"/>
        <v>0</v>
      </c>
      <c r="U35" s="1452">
        <f t="shared" si="4"/>
        <v>0</v>
      </c>
      <c r="V35" s="1452">
        <f t="shared" si="4"/>
        <v>0</v>
      </c>
      <c r="W35" s="1453">
        <f t="shared" si="4"/>
        <v>0</v>
      </c>
      <c r="X35"/>
      <c r="Y35" s="979"/>
    </row>
    <row r="36" spans="2:27" ht="15.5" thickTop="1" thickBot="1" x14ac:dyDescent="0.4">
      <c r="B36" s="1565"/>
      <c r="C36" s="117"/>
      <c r="D36" s="226" t="s">
        <v>356</v>
      </c>
      <c r="E36" s="117"/>
      <c r="F36" s="117"/>
      <c r="G36" s="117"/>
      <c r="H36" s="219" t="s">
        <v>350</v>
      </c>
      <c r="I36" s="1454">
        <f>I32+I34+I35</f>
        <v>0</v>
      </c>
      <c r="J36" s="1455">
        <f t="shared" ref="J36:W36" si="5">J32+J34+J35</f>
        <v>0</v>
      </c>
      <c r="K36" s="1455">
        <f t="shared" si="5"/>
        <v>0</v>
      </c>
      <c r="L36" s="1455">
        <f t="shared" si="5"/>
        <v>0</v>
      </c>
      <c r="M36" s="1455">
        <f t="shared" si="5"/>
        <v>0</v>
      </c>
      <c r="N36" s="1455">
        <f t="shared" si="5"/>
        <v>0</v>
      </c>
      <c r="O36" s="1455">
        <f t="shared" si="5"/>
        <v>0</v>
      </c>
      <c r="P36" s="1455">
        <f t="shared" si="5"/>
        <v>0</v>
      </c>
      <c r="Q36" s="1455">
        <f t="shared" si="5"/>
        <v>0</v>
      </c>
      <c r="R36" s="1455">
        <f t="shared" si="5"/>
        <v>0</v>
      </c>
      <c r="S36" s="1455">
        <f t="shared" si="5"/>
        <v>0</v>
      </c>
      <c r="T36" s="1455">
        <f t="shared" si="5"/>
        <v>0</v>
      </c>
      <c r="U36" s="1455">
        <f t="shared" si="5"/>
        <v>0</v>
      </c>
      <c r="V36" s="1455">
        <f t="shared" si="5"/>
        <v>0</v>
      </c>
      <c r="W36" s="1456">
        <f t="shared" si="5"/>
        <v>0</v>
      </c>
      <c r="X36"/>
      <c r="Y36" s="979"/>
    </row>
    <row r="37" spans="2:27" ht="9" customHeight="1" x14ac:dyDescent="0.35">
      <c r="B37" s="1565"/>
      <c r="C37" s="117"/>
      <c r="D37" s="117"/>
      <c r="E37" s="217"/>
      <c r="F37" s="117"/>
      <c r="G37" s="117"/>
      <c r="H37" s="117"/>
      <c r="I37" s="117"/>
      <c r="J37" s="117"/>
      <c r="K37" s="117"/>
      <c r="L37" s="117"/>
      <c r="M37" s="117"/>
      <c r="N37" s="117"/>
      <c r="O37" s="117"/>
      <c r="P37" s="117"/>
      <c r="Q37"/>
      <c r="R37"/>
      <c r="S37"/>
      <c r="T37"/>
      <c r="U37"/>
      <c r="V37"/>
      <c r="W37"/>
      <c r="X37" s="117"/>
      <c r="Y37" s="556"/>
    </row>
    <row r="38" spans="2:27" x14ac:dyDescent="0.35">
      <c r="B38" s="1565"/>
      <c r="C38" s="211"/>
      <c r="D38" s="590" t="s">
        <v>978</v>
      </c>
      <c r="E38" s="204"/>
      <c r="F38" s="204"/>
      <c r="G38" s="204"/>
      <c r="H38" s="204"/>
      <c r="I38" s="204"/>
      <c r="J38" s="204"/>
      <c r="K38" s="204"/>
      <c r="L38" s="205"/>
      <c r="M38" s="204"/>
      <c r="N38" s="204"/>
      <c r="O38" s="204"/>
      <c r="P38" s="204"/>
      <c r="Q38" s="204"/>
      <c r="R38" s="204"/>
      <c r="S38" s="204"/>
      <c r="T38" s="204"/>
      <c r="U38" s="204"/>
      <c r="V38" s="204"/>
      <c r="W38" s="204"/>
      <c r="X38"/>
      <c r="Y38" s="979"/>
    </row>
    <row r="39" spans="2:27" ht="7.5" customHeight="1" thickBot="1" x14ac:dyDescent="0.4">
      <c r="B39" s="1565"/>
      <c r="C39" s="117"/>
      <c r="D39" s="117"/>
      <c r="E39" s="117"/>
      <c r="F39" s="117"/>
      <c r="G39" s="117"/>
      <c r="H39" s="117"/>
      <c r="I39" s="117"/>
      <c r="J39" s="117"/>
      <c r="K39" s="117"/>
      <c r="L39" s="117"/>
      <c r="M39" s="117"/>
      <c r="N39" s="117"/>
      <c r="O39" s="117"/>
      <c r="P39" s="117"/>
      <c r="Q39" s="117"/>
      <c r="R39" s="117"/>
      <c r="S39" s="117"/>
      <c r="T39" s="117"/>
      <c r="U39" s="117"/>
      <c r="V39" s="117"/>
      <c r="W39" s="117"/>
      <c r="X39" s="117"/>
      <c r="Y39" s="556"/>
    </row>
    <row r="40" spans="2:27" ht="36.5" thickBot="1" x14ac:dyDescent="0.4">
      <c r="B40" s="1565"/>
      <c r="C40" s="211"/>
      <c r="D40" s="217" t="s">
        <v>357</v>
      </c>
      <c r="E40" s="211"/>
      <c r="F40" s="227"/>
      <c r="G40" s="557" t="s">
        <v>348</v>
      </c>
      <c r="H40" s="206" t="s">
        <v>358</v>
      </c>
      <c r="I40" s="200" t="s">
        <v>340</v>
      </c>
      <c r="J40" s="550" t="s">
        <v>341</v>
      </c>
      <c r="K40" s="550" t="s">
        <v>342</v>
      </c>
      <c r="L40" s="550" t="s">
        <v>343</v>
      </c>
      <c r="M40" s="550" t="s">
        <v>344</v>
      </c>
      <c r="N40" s="550" t="s">
        <v>345</v>
      </c>
      <c r="O40" s="550" t="s">
        <v>346</v>
      </c>
      <c r="P40" s="550" t="s">
        <v>395</v>
      </c>
      <c r="Q40" s="550" t="s">
        <v>396</v>
      </c>
      <c r="R40" s="550" t="s">
        <v>397</v>
      </c>
      <c r="S40" s="550" t="s">
        <v>398</v>
      </c>
      <c r="T40" s="550" t="s">
        <v>399</v>
      </c>
      <c r="U40" s="550" t="s">
        <v>400</v>
      </c>
      <c r="V40" s="550" t="s">
        <v>401</v>
      </c>
      <c r="W40" s="209" t="s">
        <v>402</v>
      </c>
      <c r="X40"/>
      <c r="Y40" s="979"/>
    </row>
    <row r="41" spans="2:27" x14ac:dyDescent="0.35">
      <c r="B41" s="1565"/>
      <c r="C41" s="211"/>
      <c r="D41" s="228" t="s">
        <v>1006</v>
      </c>
      <c r="E41" s="229"/>
      <c r="F41" s="591"/>
      <c r="G41" s="595">
        <v>0.03</v>
      </c>
      <c r="H41" s="1378" t="str">
        <f>IFERROR(I41/'2A'!$P$39,"")</f>
        <v/>
      </c>
      <c r="I41" s="1379">
        <f>'8C'!L25</f>
        <v>0</v>
      </c>
      <c r="J41" s="1369">
        <f t="shared" ref="J41:W56" si="6">I41+(I41*$G41)</f>
        <v>0</v>
      </c>
      <c r="K41" s="1369">
        <f t="shared" si="6"/>
        <v>0</v>
      </c>
      <c r="L41" s="1369">
        <f t="shared" si="6"/>
        <v>0</v>
      </c>
      <c r="M41" s="1369">
        <f t="shared" si="6"/>
        <v>0</v>
      </c>
      <c r="N41" s="1369">
        <f t="shared" si="6"/>
        <v>0</v>
      </c>
      <c r="O41" s="1369">
        <f t="shared" si="6"/>
        <v>0</v>
      </c>
      <c r="P41" s="1369">
        <f t="shared" si="6"/>
        <v>0</v>
      </c>
      <c r="Q41" s="1369">
        <f t="shared" si="6"/>
        <v>0</v>
      </c>
      <c r="R41" s="1369">
        <f t="shared" si="6"/>
        <v>0</v>
      </c>
      <c r="S41" s="1369">
        <f t="shared" si="6"/>
        <v>0</v>
      </c>
      <c r="T41" s="1369">
        <f t="shared" si="6"/>
        <v>0</v>
      </c>
      <c r="U41" s="1369">
        <f t="shared" si="6"/>
        <v>0</v>
      </c>
      <c r="V41" s="1369">
        <f t="shared" si="6"/>
        <v>0</v>
      </c>
      <c r="W41" s="1370">
        <f t="shared" si="6"/>
        <v>0</v>
      </c>
      <c r="X41"/>
      <c r="Y41" s="979"/>
      <c r="AA41" s="1297"/>
    </row>
    <row r="42" spans="2:27" x14ac:dyDescent="0.35">
      <c r="B42" s="1565"/>
      <c r="C42" s="1217"/>
      <c r="D42" s="230" t="s">
        <v>1007</v>
      </c>
      <c r="E42" s="231"/>
      <c r="F42" s="592"/>
      <c r="G42" s="1298">
        <v>0.03</v>
      </c>
      <c r="H42" s="1380" t="str">
        <f>IFERROR(I42/'2A'!$P$39,"")</f>
        <v/>
      </c>
      <c r="I42" s="1381">
        <f>'8C'!L26</f>
        <v>0</v>
      </c>
      <c r="J42" s="1382">
        <f t="shared" si="6"/>
        <v>0</v>
      </c>
      <c r="K42" s="1382">
        <f t="shared" si="6"/>
        <v>0</v>
      </c>
      <c r="L42" s="1382">
        <f t="shared" si="6"/>
        <v>0</v>
      </c>
      <c r="M42" s="1382">
        <f t="shared" si="6"/>
        <v>0</v>
      </c>
      <c r="N42" s="1382">
        <f t="shared" si="6"/>
        <v>0</v>
      </c>
      <c r="O42" s="1382">
        <f t="shared" si="6"/>
        <v>0</v>
      </c>
      <c r="P42" s="1382">
        <f t="shared" si="6"/>
        <v>0</v>
      </c>
      <c r="Q42" s="1382">
        <f t="shared" si="6"/>
        <v>0</v>
      </c>
      <c r="R42" s="1382">
        <f t="shared" si="6"/>
        <v>0</v>
      </c>
      <c r="S42" s="1382">
        <f t="shared" si="6"/>
        <v>0</v>
      </c>
      <c r="T42" s="1382">
        <f t="shared" si="6"/>
        <v>0</v>
      </c>
      <c r="U42" s="1382">
        <f t="shared" si="6"/>
        <v>0</v>
      </c>
      <c r="V42" s="1382">
        <f t="shared" si="6"/>
        <v>0</v>
      </c>
      <c r="W42" s="1383">
        <f t="shared" si="6"/>
        <v>0</v>
      </c>
      <c r="X42"/>
      <c r="Y42" s="979"/>
      <c r="AA42" s="1297"/>
    </row>
    <row r="43" spans="2:27" x14ac:dyDescent="0.35">
      <c r="B43" s="1565"/>
      <c r="C43" s="211"/>
      <c r="D43" s="230" t="s">
        <v>361</v>
      </c>
      <c r="E43" s="231"/>
      <c r="F43" s="592"/>
      <c r="G43" s="1298">
        <v>0.03</v>
      </c>
      <c r="H43" s="1380" t="str">
        <f>IFERROR(I43/'2A'!$P$39,"")</f>
        <v/>
      </c>
      <c r="I43" s="1384">
        <v>0</v>
      </c>
      <c r="J43" s="1382">
        <f t="shared" si="6"/>
        <v>0</v>
      </c>
      <c r="K43" s="1382">
        <f t="shared" si="6"/>
        <v>0</v>
      </c>
      <c r="L43" s="1382">
        <f t="shared" si="6"/>
        <v>0</v>
      </c>
      <c r="M43" s="1382">
        <f t="shared" si="6"/>
        <v>0</v>
      </c>
      <c r="N43" s="1382">
        <f t="shared" si="6"/>
        <v>0</v>
      </c>
      <c r="O43" s="1382">
        <f t="shared" si="6"/>
        <v>0</v>
      </c>
      <c r="P43" s="1382">
        <f t="shared" si="6"/>
        <v>0</v>
      </c>
      <c r="Q43" s="1382">
        <f t="shared" si="6"/>
        <v>0</v>
      </c>
      <c r="R43" s="1382">
        <f t="shared" si="6"/>
        <v>0</v>
      </c>
      <c r="S43" s="1382">
        <f t="shared" si="6"/>
        <v>0</v>
      </c>
      <c r="T43" s="1382">
        <f t="shared" si="6"/>
        <v>0</v>
      </c>
      <c r="U43" s="1382">
        <f t="shared" si="6"/>
        <v>0</v>
      </c>
      <c r="V43" s="1382">
        <f t="shared" si="6"/>
        <v>0</v>
      </c>
      <c r="W43" s="1383">
        <f t="shared" si="6"/>
        <v>0</v>
      </c>
      <c r="X43"/>
      <c r="Y43" s="979"/>
      <c r="AA43" s="1297"/>
    </row>
    <row r="44" spans="2:27" x14ac:dyDescent="0.35">
      <c r="B44" s="1565"/>
      <c r="C44" s="211"/>
      <c r="D44" s="230" t="s">
        <v>362</v>
      </c>
      <c r="E44" s="232"/>
      <c r="F44" s="592"/>
      <c r="G44" s="1298">
        <v>0.03</v>
      </c>
      <c r="H44" s="1380" t="str">
        <f>IFERROR(I44/'2A'!$P$39,"")</f>
        <v/>
      </c>
      <c r="I44" s="1384">
        <v>0</v>
      </c>
      <c r="J44" s="1382">
        <f t="shared" si="6"/>
        <v>0</v>
      </c>
      <c r="K44" s="1382">
        <f t="shared" si="6"/>
        <v>0</v>
      </c>
      <c r="L44" s="1382">
        <f>K44+(K44*$G44)</f>
        <v>0</v>
      </c>
      <c r="M44" s="1382">
        <f t="shared" si="6"/>
        <v>0</v>
      </c>
      <c r="N44" s="1382">
        <f t="shared" si="6"/>
        <v>0</v>
      </c>
      <c r="O44" s="1382">
        <f t="shared" si="6"/>
        <v>0</v>
      </c>
      <c r="P44" s="1382">
        <f t="shared" si="6"/>
        <v>0</v>
      </c>
      <c r="Q44" s="1382">
        <f t="shared" si="6"/>
        <v>0</v>
      </c>
      <c r="R44" s="1382">
        <f t="shared" si="6"/>
        <v>0</v>
      </c>
      <c r="S44" s="1382">
        <f t="shared" si="6"/>
        <v>0</v>
      </c>
      <c r="T44" s="1382">
        <f t="shared" si="6"/>
        <v>0</v>
      </c>
      <c r="U44" s="1382">
        <f t="shared" si="6"/>
        <v>0</v>
      </c>
      <c r="V44" s="1382">
        <f t="shared" si="6"/>
        <v>0</v>
      </c>
      <c r="W44" s="1383">
        <f t="shared" si="6"/>
        <v>0</v>
      </c>
      <c r="X44"/>
      <c r="Y44" s="979"/>
      <c r="AA44" s="1297"/>
    </row>
    <row r="45" spans="2:27" x14ac:dyDescent="0.35">
      <c r="B45" s="1565"/>
      <c r="C45" s="211"/>
      <c r="D45" s="230" t="s">
        <v>363</v>
      </c>
      <c r="E45" s="231"/>
      <c r="F45" s="592"/>
      <c r="G45" s="1298">
        <v>0.03</v>
      </c>
      <c r="H45" s="1380" t="str">
        <f>IFERROR(I45/'2A'!$P$39,"")</f>
        <v/>
      </c>
      <c r="I45" s="1384">
        <v>0</v>
      </c>
      <c r="J45" s="1382">
        <f t="shared" si="6"/>
        <v>0</v>
      </c>
      <c r="K45" s="1382">
        <f t="shared" si="6"/>
        <v>0</v>
      </c>
      <c r="L45" s="1382">
        <f t="shared" si="6"/>
        <v>0</v>
      </c>
      <c r="M45" s="1382">
        <f t="shared" si="6"/>
        <v>0</v>
      </c>
      <c r="N45" s="1382">
        <f t="shared" si="6"/>
        <v>0</v>
      </c>
      <c r="O45" s="1382">
        <f t="shared" si="6"/>
        <v>0</v>
      </c>
      <c r="P45" s="1382">
        <f t="shared" si="6"/>
        <v>0</v>
      </c>
      <c r="Q45" s="1382">
        <f t="shared" si="6"/>
        <v>0</v>
      </c>
      <c r="R45" s="1382">
        <f t="shared" si="6"/>
        <v>0</v>
      </c>
      <c r="S45" s="1382">
        <f t="shared" si="6"/>
        <v>0</v>
      </c>
      <c r="T45" s="1382">
        <f t="shared" si="6"/>
        <v>0</v>
      </c>
      <c r="U45" s="1382">
        <f t="shared" si="6"/>
        <v>0</v>
      </c>
      <c r="V45" s="1382">
        <f t="shared" si="6"/>
        <v>0</v>
      </c>
      <c r="W45" s="1383">
        <f t="shared" si="6"/>
        <v>0</v>
      </c>
      <c r="X45"/>
      <c r="Y45" s="979"/>
      <c r="AA45" s="1297"/>
    </row>
    <row r="46" spans="2:27" x14ac:dyDescent="0.35">
      <c r="B46" s="1565"/>
      <c r="C46" s="211"/>
      <c r="D46" s="230" t="s">
        <v>364</v>
      </c>
      <c r="E46" s="231"/>
      <c r="F46" s="592"/>
      <c r="G46" s="1298">
        <v>0.03</v>
      </c>
      <c r="H46" s="1380" t="str">
        <f>IFERROR(I46/'2A'!$P$39,"")</f>
        <v/>
      </c>
      <c r="I46" s="1384">
        <v>0</v>
      </c>
      <c r="J46" s="1382">
        <f t="shared" si="6"/>
        <v>0</v>
      </c>
      <c r="K46" s="1382">
        <f t="shared" si="6"/>
        <v>0</v>
      </c>
      <c r="L46" s="1382">
        <f t="shared" si="6"/>
        <v>0</v>
      </c>
      <c r="M46" s="1382">
        <f t="shared" si="6"/>
        <v>0</v>
      </c>
      <c r="N46" s="1382">
        <f t="shared" si="6"/>
        <v>0</v>
      </c>
      <c r="O46" s="1382">
        <f t="shared" si="6"/>
        <v>0</v>
      </c>
      <c r="P46" s="1382">
        <f t="shared" si="6"/>
        <v>0</v>
      </c>
      <c r="Q46" s="1382">
        <f t="shared" si="6"/>
        <v>0</v>
      </c>
      <c r="R46" s="1382">
        <f t="shared" si="6"/>
        <v>0</v>
      </c>
      <c r="S46" s="1382">
        <f t="shared" si="6"/>
        <v>0</v>
      </c>
      <c r="T46" s="1382">
        <f t="shared" si="6"/>
        <v>0</v>
      </c>
      <c r="U46" s="1382">
        <f t="shared" si="6"/>
        <v>0</v>
      </c>
      <c r="V46" s="1382">
        <f t="shared" si="6"/>
        <v>0</v>
      </c>
      <c r="W46" s="1383">
        <f t="shared" si="6"/>
        <v>0</v>
      </c>
      <c r="X46"/>
      <c r="Y46" s="979"/>
      <c r="AA46" s="1297"/>
    </row>
    <row r="47" spans="2:27" x14ac:dyDescent="0.35">
      <c r="B47" s="1565"/>
      <c r="C47" s="211"/>
      <c r="D47" s="230" t="s">
        <v>365</v>
      </c>
      <c r="E47" s="231"/>
      <c r="F47" s="592"/>
      <c r="G47" s="1298">
        <v>0.03</v>
      </c>
      <c r="H47" s="1380" t="str">
        <f>IFERROR(I47/'2A'!$P$39,"")</f>
        <v/>
      </c>
      <c r="I47" s="1384">
        <v>0</v>
      </c>
      <c r="J47" s="1382">
        <f t="shared" si="6"/>
        <v>0</v>
      </c>
      <c r="K47" s="1382">
        <f t="shared" si="6"/>
        <v>0</v>
      </c>
      <c r="L47" s="1382">
        <f t="shared" si="6"/>
        <v>0</v>
      </c>
      <c r="M47" s="1382">
        <f t="shared" si="6"/>
        <v>0</v>
      </c>
      <c r="N47" s="1382">
        <f t="shared" si="6"/>
        <v>0</v>
      </c>
      <c r="O47" s="1382">
        <f t="shared" si="6"/>
        <v>0</v>
      </c>
      <c r="P47" s="1382">
        <f t="shared" si="6"/>
        <v>0</v>
      </c>
      <c r="Q47" s="1382">
        <f t="shared" si="6"/>
        <v>0</v>
      </c>
      <c r="R47" s="1382">
        <f t="shared" si="6"/>
        <v>0</v>
      </c>
      <c r="S47" s="1382">
        <f t="shared" si="6"/>
        <v>0</v>
      </c>
      <c r="T47" s="1382">
        <f t="shared" si="6"/>
        <v>0</v>
      </c>
      <c r="U47" s="1382">
        <f t="shared" si="6"/>
        <v>0</v>
      </c>
      <c r="V47" s="1382">
        <f t="shared" si="6"/>
        <v>0</v>
      </c>
      <c r="W47" s="1383">
        <f t="shared" si="6"/>
        <v>0</v>
      </c>
      <c r="X47"/>
      <c r="Y47" s="979"/>
      <c r="AA47" s="1297"/>
    </row>
    <row r="48" spans="2:27" x14ac:dyDescent="0.35">
      <c r="B48" s="1565"/>
      <c r="C48" s="211"/>
      <c r="D48" s="230" t="s">
        <v>366</v>
      </c>
      <c r="E48" s="232"/>
      <c r="F48" s="592"/>
      <c r="G48" s="1298">
        <v>0.03</v>
      </c>
      <c r="H48" s="1380" t="str">
        <f>IFERROR(I48/'2A'!$P$39,"")</f>
        <v/>
      </c>
      <c r="I48" s="1384">
        <v>0</v>
      </c>
      <c r="J48" s="1382">
        <f t="shared" si="6"/>
        <v>0</v>
      </c>
      <c r="K48" s="1382">
        <f t="shared" si="6"/>
        <v>0</v>
      </c>
      <c r="L48" s="1382">
        <f t="shared" si="6"/>
        <v>0</v>
      </c>
      <c r="M48" s="1382">
        <f t="shared" si="6"/>
        <v>0</v>
      </c>
      <c r="N48" s="1382">
        <f t="shared" si="6"/>
        <v>0</v>
      </c>
      <c r="O48" s="1382">
        <f t="shared" si="6"/>
        <v>0</v>
      </c>
      <c r="P48" s="1382">
        <f t="shared" si="6"/>
        <v>0</v>
      </c>
      <c r="Q48" s="1382">
        <f t="shared" si="6"/>
        <v>0</v>
      </c>
      <c r="R48" s="1382">
        <f t="shared" si="6"/>
        <v>0</v>
      </c>
      <c r="S48" s="1382">
        <f t="shared" si="6"/>
        <v>0</v>
      </c>
      <c r="T48" s="1382">
        <f t="shared" si="6"/>
        <v>0</v>
      </c>
      <c r="U48" s="1382">
        <f t="shared" si="6"/>
        <v>0</v>
      </c>
      <c r="V48" s="1382">
        <f t="shared" si="6"/>
        <v>0</v>
      </c>
      <c r="W48" s="1383">
        <f t="shared" si="6"/>
        <v>0</v>
      </c>
      <c r="X48"/>
      <c r="Y48" s="979"/>
      <c r="AA48" s="1297"/>
    </row>
    <row r="49" spans="2:27" x14ac:dyDescent="0.35">
      <c r="B49" s="1565"/>
      <c r="C49" s="211"/>
      <c r="D49" s="230" t="s">
        <v>367</v>
      </c>
      <c r="E49" s="231"/>
      <c r="F49" s="592"/>
      <c r="G49" s="1298">
        <v>0.03</v>
      </c>
      <c r="H49" s="1380" t="str">
        <f>IFERROR(I49/'2A'!$P$39,"")</f>
        <v/>
      </c>
      <c r="I49" s="1384">
        <v>0</v>
      </c>
      <c r="J49" s="1382">
        <f t="shared" si="6"/>
        <v>0</v>
      </c>
      <c r="K49" s="1382">
        <f t="shared" si="6"/>
        <v>0</v>
      </c>
      <c r="L49" s="1382">
        <f t="shared" si="6"/>
        <v>0</v>
      </c>
      <c r="M49" s="1382">
        <f t="shared" si="6"/>
        <v>0</v>
      </c>
      <c r="N49" s="1382">
        <f t="shared" si="6"/>
        <v>0</v>
      </c>
      <c r="O49" s="1382">
        <f t="shared" si="6"/>
        <v>0</v>
      </c>
      <c r="P49" s="1382">
        <f t="shared" si="6"/>
        <v>0</v>
      </c>
      <c r="Q49" s="1382">
        <f t="shared" si="6"/>
        <v>0</v>
      </c>
      <c r="R49" s="1382">
        <f t="shared" si="6"/>
        <v>0</v>
      </c>
      <c r="S49" s="1382">
        <f t="shared" si="6"/>
        <v>0</v>
      </c>
      <c r="T49" s="1382">
        <f t="shared" si="6"/>
        <v>0</v>
      </c>
      <c r="U49" s="1382">
        <f t="shared" si="6"/>
        <v>0</v>
      </c>
      <c r="V49" s="1382">
        <f t="shared" si="6"/>
        <v>0</v>
      </c>
      <c r="W49" s="1383">
        <f t="shared" si="6"/>
        <v>0</v>
      </c>
      <c r="X49"/>
      <c r="Y49" s="979"/>
      <c r="AA49" s="1297"/>
    </row>
    <row r="50" spans="2:27" x14ac:dyDescent="0.35">
      <c r="B50" s="1565"/>
      <c r="C50" s="211"/>
      <c r="D50" s="230" t="s">
        <v>368</v>
      </c>
      <c r="E50" s="232"/>
      <c r="F50" s="592"/>
      <c r="G50" s="1298">
        <v>0.03</v>
      </c>
      <c r="H50" s="1380" t="str">
        <f>IFERROR(I50/'2A'!$P$39,"")</f>
        <v/>
      </c>
      <c r="I50" s="1384">
        <v>0</v>
      </c>
      <c r="J50" s="1382">
        <f t="shared" si="6"/>
        <v>0</v>
      </c>
      <c r="K50" s="1382">
        <f t="shared" si="6"/>
        <v>0</v>
      </c>
      <c r="L50" s="1382">
        <f t="shared" si="6"/>
        <v>0</v>
      </c>
      <c r="M50" s="1382">
        <f t="shared" si="6"/>
        <v>0</v>
      </c>
      <c r="N50" s="1382">
        <f t="shared" si="6"/>
        <v>0</v>
      </c>
      <c r="O50" s="1382">
        <f t="shared" si="6"/>
        <v>0</v>
      </c>
      <c r="P50" s="1382">
        <f t="shared" si="6"/>
        <v>0</v>
      </c>
      <c r="Q50" s="1382">
        <f t="shared" si="6"/>
        <v>0</v>
      </c>
      <c r="R50" s="1382">
        <f t="shared" si="6"/>
        <v>0</v>
      </c>
      <c r="S50" s="1382">
        <f t="shared" si="6"/>
        <v>0</v>
      </c>
      <c r="T50" s="1382">
        <f t="shared" si="6"/>
        <v>0</v>
      </c>
      <c r="U50" s="1382">
        <f t="shared" si="6"/>
        <v>0</v>
      </c>
      <c r="V50" s="1382">
        <f t="shared" si="6"/>
        <v>0</v>
      </c>
      <c r="W50" s="1383">
        <f t="shared" si="6"/>
        <v>0</v>
      </c>
      <c r="X50"/>
      <c r="Y50" s="979"/>
      <c r="AA50" s="1297"/>
    </row>
    <row r="51" spans="2:27" x14ac:dyDescent="0.35">
      <c r="B51" s="1565"/>
      <c r="C51" s="211"/>
      <c r="D51" s="230" t="s">
        <v>369</v>
      </c>
      <c r="E51" s="231"/>
      <c r="F51" s="592"/>
      <c r="G51" s="1298">
        <v>0.03</v>
      </c>
      <c r="H51" s="1380" t="str">
        <f>IFERROR(I51/'2A'!$P$39,"")</f>
        <v/>
      </c>
      <c r="I51" s="1384">
        <v>0</v>
      </c>
      <c r="J51" s="1382">
        <f t="shared" si="6"/>
        <v>0</v>
      </c>
      <c r="K51" s="1382">
        <f t="shared" si="6"/>
        <v>0</v>
      </c>
      <c r="L51" s="1382">
        <f t="shared" si="6"/>
        <v>0</v>
      </c>
      <c r="M51" s="1382">
        <f t="shared" si="6"/>
        <v>0</v>
      </c>
      <c r="N51" s="1382">
        <f t="shared" si="6"/>
        <v>0</v>
      </c>
      <c r="O51" s="1382">
        <f t="shared" si="6"/>
        <v>0</v>
      </c>
      <c r="P51" s="1382">
        <f t="shared" si="6"/>
        <v>0</v>
      </c>
      <c r="Q51" s="1382">
        <f t="shared" si="6"/>
        <v>0</v>
      </c>
      <c r="R51" s="1382">
        <f t="shared" si="6"/>
        <v>0</v>
      </c>
      <c r="S51" s="1382">
        <f t="shared" si="6"/>
        <v>0</v>
      </c>
      <c r="T51" s="1382">
        <f t="shared" si="6"/>
        <v>0</v>
      </c>
      <c r="U51" s="1382">
        <f t="shared" si="6"/>
        <v>0</v>
      </c>
      <c r="V51" s="1382">
        <f t="shared" si="6"/>
        <v>0</v>
      </c>
      <c r="W51" s="1383">
        <f t="shared" si="6"/>
        <v>0</v>
      </c>
      <c r="X51"/>
      <c r="Y51" s="979"/>
      <c r="AA51" s="1297"/>
    </row>
    <row r="52" spans="2:27" x14ac:dyDescent="0.35">
      <c r="B52" s="1565"/>
      <c r="C52" s="211"/>
      <c r="D52" s="230" t="s">
        <v>370</v>
      </c>
      <c r="E52" s="232"/>
      <c r="F52" s="592"/>
      <c r="G52" s="1298">
        <v>0.03</v>
      </c>
      <c r="H52" s="1380" t="str">
        <f>IFERROR(I52/'2A'!$P$39,"")</f>
        <v/>
      </c>
      <c r="I52" s="1384">
        <v>0</v>
      </c>
      <c r="J52" s="1382">
        <f t="shared" si="6"/>
        <v>0</v>
      </c>
      <c r="K52" s="1382">
        <f t="shared" si="6"/>
        <v>0</v>
      </c>
      <c r="L52" s="1382">
        <f t="shared" si="6"/>
        <v>0</v>
      </c>
      <c r="M52" s="1382">
        <f t="shared" si="6"/>
        <v>0</v>
      </c>
      <c r="N52" s="1382">
        <f t="shared" si="6"/>
        <v>0</v>
      </c>
      <c r="O52" s="1382">
        <f t="shared" si="6"/>
        <v>0</v>
      </c>
      <c r="P52" s="1382">
        <f t="shared" si="6"/>
        <v>0</v>
      </c>
      <c r="Q52" s="1382">
        <f t="shared" si="6"/>
        <v>0</v>
      </c>
      <c r="R52" s="1382">
        <f t="shared" si="6"/>
        <v>0</v>
      </c>
      <c r="S52" s="1382">
        <f t="shared" si="6"/>
        <v>0</v>
      </c>
      <c r="T52" s="1382">
        <f t="shared" si="6"/>
        <v>0</v>
      </c>
      <c r="U52" s="1382">
        <f t="shared" si="6"/>
        <v>0</v>
      </c>
      <c r="V52" s="1382">
        <f t="shared" si="6"/>
        <v>0</v>
      </c>
      <c r="W52" s="1383">
        <f t="shared" si="6"/>
        <v>0</v>
      </c>
      <c r="X52"/>
      <c r="Y52" s="979"/>
      <c r="AA52" s="1297"/>
    </row>
    <row r="53" spans="2:27" x14ac:dyDescent="0.35">
      <c r="B53" s="1565"/>
      <c r="C53" s="211"/>
      <c r="D53" s="230" t="s">
        <v>371</v>
      </c>
      <c r="E53" s="232"/>
      <c r="F53" s="592"/>
      <c r="G53" s="1298">
        <v>0.03</v>
      </c>
      <c r="H53" s="1380" t="str">
        <f>IFERROR(I53/'2A'!$P$39,"")</f>
        <v/>
      </c>
      <c r="I53" s="1384">
        <v>0</v>
      </c>
      <c r="J53" s="1382">
        <f t="shared" si="6"/>
        <v>0</v>
      </c>
      <c r="K53" s="1382">
        <f t="shared" si="6"/>
        <v>0</v>
      </c>
      <c r="L53" s="1382">
        <f t="shared" si="6"/>
        <v>0</v>
      </c>
      <c r="M53" s="1382">
        <f t="shared" si="6"/>
        <v>0</v>
      </c>
      <c r="N53" s="1382">
        <f t="shared" si="6"/>
        <v>0</v>
      </c>
      <c r="O53" s="1382">
        <f t="shared" si="6"/>
        <v>0</v>
      </c>
      <c r="P53" s="1382">
        <f t="shared" si="6"/>
        <v>0</v>
      </c>
      <c r="Q53" s="1382">
        <f t="shared" si="6"/>
        <v>0</v>
      </c>
      <c r="R53" s="1382">
        <f t="shared" si="6"/>
        <v>0</v>
      </c>
      <c r="S53" s="1382">
        <f t="shared" si="6"/>
        <v>0</v>
      </c>
      <c r="T53" s="1382">
        <f t="shared" si="6"/>
        <v>0</v>
      </c>
      <c r="U53" s="1382">
        <f t="shared" si="6"/>
        <v>0</v>
      </c>
      <c r="V53" s="1382">
        <f t="shared" si="6"/>
        <v>0</v>
      </c>
      <c r="W53" s="1383">
        <f t="shared" si="6"/>
        <v>0</v>
      </c>
      <c r="X53"/>
      <c r="Y53" s="979"/>
      <c r="AA53" s="1297"/>
    </row>
    <row r="54" spans="2:27" x14ac:dyDescent="0.35">
      <c r="B54" s="1565"/>
      <c r="C54" s="211"/>
      <c r="D54" s="230" t="s">
        <v>372</v>
      </c>
      <c r="E54" s="232"/>
      <c r="F54" s="592"/>
      <c r="G54" s="1298">
        <v>0.03</v>
      </c>
      <c r="H54" s="1380" t="str">
        <f>IFERROR(I54/'2A'!$P$39,"")</f>
        <v/>
      </c>
      <c r="I54" s="1384">
        <v>0</v>
      </c>
      <c r="J54" s="1382">
        <f t="shared" si="6"/>
        <v>0</v>
      </c>
      <c r="K54" s="1382">
        <f t="shared" si="6"/>
        <v>0</v>
      </c>
      <c r="L54" s="1382">
        <f t="shared" si="6"/>
        <v>0</v>
      </c>
      <c r="M54" s="1382">
        <f t="shared" si="6"/>
        <v>0</v>
      </c>
      <c r="N54" s="1382">
        <f t="shared" si="6"/>
        <v>0</v>
      </c>
      <c r="O54" s="1382">
        <f t="shared" si="6"/>
        <v>0</v>
      </c>
      <c r="P54" s="1382">
        <f t="shared" si="6"/>
        <v>0</v>
      </c>
      <c r="Q54" s="1382">
        <f t="shared" si="6"/>
        <v>0</v>
      </c>
      <c r="R54" s="1382">
        <f t="shared" si="6"/>
        <v>0</v>
      </c>
      <c r="S54" s="1382">
        <f t="shared" si="6"/>
        <v>0</v>
      </c>
      <c r="T54" s="1382">
        <f t="shared" si="6"/>
        <v>0</v>
      </c>
      <c r="U54" s="1382">
        <f t="shared" si="6"/>
        <v>0</v>
      </c>
      <c r="V54" s="1382">
        <f t="shared" si="6"/>
        <v>0</v>
      </c>
      <c r="W54" s="1383">
        <f t="shared" si="6"/>
        <v>0</v>
      </c>
      <c r="X54"/>
      <c r="Y54" s="979"/>
      <c r="AA54" s="1297"/>
    </row>
    <row r="55" spans="2:27" x14ac:dyDescent="0.35">
      <c r="B55" s="1565"/>
      <c r="C55" s="211"/>
      <c r="D55" s="230" t="s">
        <v>373</v>
      </c>
      <c r="E55" s="232"/>
      <c r="F55" s="592"/>
      <c r="G55" s="1298">
        <v>0.03</v>
      </c>
      <c r="H55" s="1380" t="str">
        <f>IFERROR(I55/'2A'!$P$39,"")</f>
        <v/>
      </c>
      <c r="I55" s="1384">
        <v>0</v>
      </c>
      <c r="J55" s="1382">
        <f t="shared" si="6"/>
        <v>0</v>
      </c>
      <c r="K55" s="1382">
        <f t="shared" si="6"/>
        <v>0</v>
      </c>
      <c r="L55" s="1382">
        <f t="shared" si="6"/>
        <v>0</v>
      </c>
      <c r="M55" s="1382">
        <f t="shared" si="6"/>
        <v>0</v>
      </c>
      <c r="N55" s="1382">
        <f t="shared" si="6"/>
        <v>0</v>
      </c>
      <c r="O55" s="1382">
        <f t="shared" si="6"/>
        <v>0</v>
      </c>
      <c r="P55" s="1382">
        <f t="shared" si="6"/>
        <v>0</v>
      </c>
      <c r="Q55" s="1382">
        <f t="shared" si="6"/>
        <v>0</v>
      </c>
      <c r="R55" s="1382">
        <f t="shared" si="6"/>
        <v>0</v>
      </c>
      <c r="S55" s="1382">
        <f t="shared" si="6"/>
        <v>0</v>
      </c>
      <c r="T55" s="1382">
        <f t="shared" si="6"/>
        <v>0</v>
      </c>
      <c r="U55" s="1382">
        <f t="shared" si="6"/>
        <v>0</v>
      </c>
      <c r="V55" s="1382">
        <f t="shared" si="6"/>
        <v>0</v>
      </c>
      <c r="W55" s="1383">
        <f t="shared" si="6"/>
        <v>0</v>
      </c>
      <c r="X55"/>
      <c r="Y55" s="979"/>
      <c r="AA55" s="1297"/>
    </row>
    <row r="56" spans="2:27" x14ac:dyDescent="0.35">
      <c r="B56" s="1565"/>
      <c r="C56" s="211"/>
      <c r="D56" s="230" t="s">
        <v>374</v>
      </c>
      <c r="E56" s="231"/>
      <c r="F56" s="592"/>
      <c r="G56" s="1298">
        <v>0.03</v>
      </c>
      <c r="H56" s="1380" t="str">
        <f>IFERROR(I56/'2A'!$P$39,"")</f>
        <v/>
      </c>
      <c r="I56" s="1384">
        <v>0</v>
      </c>
      <c r="J56" s="1382">
        <f t="shared" si="6"/>
        <v>0</v>
      </c>
      <c r="K56" s="1382">
        <f t="shared" si="6"/>
        <v>0</v>
      </c>
      <c r="L56" s="1382">
        <f t="shared" si="6"/>
        <v>0</v>
      </c>
      <c r="M56" s="1382">
        <f t="shared" si="6"/>
        <v>0</v>
      </c>
      <c r="N56" s="1382">
        <f t="shared" si="6"/>
        <v>0</v>
      </c>
      <c r="O56" s="1382">
        <f t="shared" si="6"/>
        <v>0</v>
      </c>
      <c r="P56" s="1382">
        <f t="shared" si="6"/>
        <v>0</v>
      </c>
      <c r="Q56" s="1382">
        <f t="shared" si="6"/>
        <v>0</v>
      </c>
      <c r="R56" s="1382">
        <f t="shared" si="6"/>
        <v>0</v>
      </c>
      <c r="S56" s="1382">
        <f t="shared" si="6"/>
        <v>0</v>
      </c>
      <c r="T56" s="1382">
        <f t="shared" si="6"/>
        <v>0</v>
      </c>
      <c r="U56" s="1382">
        <f t="shared" si="6"/>
        <v>0</v>
      </c>
      <c r="V56" s="1382">
        <f t="shared" si="6"/>
        <v>0</v>
      </c>
      <c r="W56" s="1383">
        <f t="shared" si="6"/>
        <v>0</v>
      </c>
      <c r="X56"/>
      <c r="Y56" s="979"/>
      <c r="AA56" s="1297"/>
    </row>
    <row r="57" spans="2:27" x14ac:dyDescent="0.35">
      <c r="B57" s="1565"/>
      <c r="C57" s="211"/>
      <c r="D57" s="230" t="s">
        <v>375</v>
      </c>
      <c r="E57" s="231"/>
      <c r="F57" s="592"/>
      <c r="G57" s="1298">
        <v>0.03</v>
      </c>
      <c r="H57" s="1380" t="str">
        <f>IFERROR(I57/'2A'!$P$39,"")</f>
        <v/>
      </c>
      <c r="I57" s="1384">
        <v>0</v>
      </c>
      <c r="J57" s="1382">
        <f t="shared" ref="J57:W61" si="7">I57+(I57*$G57)</f>
        <v>0</v>
      </c>
      <c r="K57" s="1382">
        <f t="shared" si="7"/>
        <v>0</v>
      </c>
      <c r="L57" s="1382">
        <f t="shared" si="7"/>
        <v>0</v>
      </c>
      <c r="M57" s="1382">
        <f t="shared" si="7"/>
        <v>0</v>
      </c>
      <c r="N57" s="1382">
        <f t="shared" si="7"/>
        <v>0</v>
      </c>
      <c r="O57" s="1382">
        <f t="shared" si="7"/>
        <v>0</v>
      </c>
      <c r="P57" s="1382">
        <f t="shared" si="7"/>
        <v>0</v>
      </c>
      <c r="Q57" s="1382">
        <f t="shared" si="7"/>
        <v>0</v>
      </c>
      <c r="R57" s="1382">
        <f t="shared" si="7"/>
        <v>0</v>
      </c>
      <c r="S57" s="1382">
        <f t="shared" si="7"/>
        <v>0</v>
      </c>
      <c r="T57" s="1382">
        <f t="shared" si="7"/>
        <v>0</v>
      </c>
      <c r="U57" s="1382">
        <f t="shared" si="7"/>
        <v>0</v>
      </c>
      <c r="V57" s="1382">
        <f t="shared" si="7"/>
        <v>0</v>
      </c>
      <c r="W57" s="1383">
        <f t="shared" si="7"/>
        <v>0</v>
      </c>
      <c r="X57"/>
      <c r="Y57" s="979"/>
      <c r="AA57" s="1297"/>
    </row>
    <row r="58" spans="2:27" x14ac:dyDescent="0.35">
      <c r="B58" s="1565"/>
      <c r="C58" s="1290"/>
      <c r="D58" s="230" t="s">
        <v>376</v>
      </c>
      <c r="E58" s="231"/>
      <c r="F58" s="592"/>
      <c r="G58" s="1298">
        <v>0.03</v>
      </c>
      <c r="H58" s="1380" t="str">
        <f>IFERROR(I58/'2A'!$P$39,"")</f>
        <v/>
      </c>
      <c r="I58" s="1384">
        <v>0</v>
      </c>
      <c r="J58" s="1382">
        <f t="shared" si="7"/>
        <v>0</v>
      </c>
      <c r="K58" s="1382">
        <f t="shared" si="7"/>
        <v>0</v>
      </c>
      <c r="L58" s="1382">
        <f t="shared" si="7"/>
        <v>0</v>
      </c>
      <c r="M58" s="1382">
        <f t="shared" si="7"/>
        <v>0</v>
      </c>
      <c r="N58" s="1382">
        <f t="shared" si="7"/>
        <v>0</v>
      </c>
      <c r="O58" s="1382">
        <f t="shared" si="7"/>
        <v>0</v>
      </c>
      <c r="P58" s="1382">
        <f t="shared" si="7"/>
        <v>0</v>
      </c>
      <c r="Q58" s="1382">
        <f t="shared" si="7"/>
        <v>0</v>
      </c>
      <c r="R58" s="1382">
        <f t="shared" si="7"/>
        <v>0</v>
      </c>
      <c r="S58" s="1382">
        <f t="shared" si="7"/>
        <v>0</v>
      </c>
      <c r="T58" s="1382">
        <f t="shared" si="7"/>
        <v>0</v>
      </c>
      <c r="U58" s="1382">
        <f t="shared" si="7"/>
        <v>0</v>
      </c>
      <c r="V58" s="1382">
        <f t="shared" si="7"/>
        <v>0</v>
      </c>
      <c r="W58" s="1383">
        <f t="shared" si="7"/>
        <v>0</v>
      </c>
      <c r="X58"/>
      <c r="Y58" s="979"/>
      <c r="AA58" s="1297"/>
    </row>
    <row r="59" spans="2:27" x14ac:dyDescent="0.35">
      <c r="B59" s="1565"/>
      <c r="C59" s="211"/>
      <c r="D59" s="230" t="s">
        <v>377</v>
      </c>
      <c r="E59" s="232"/>
      <c r="F59" s="592"/>
      <c r="G59" s="1298">
        <v>0.03</v>
      </c>
      <c r="H59" s="1380" t="str">
        <f>IFERROR(I59/'2A'!$P$39,"")</f>
        <v/>
      </c>
      <c r="I59" s="1384">
        <v>0</v>
      </c>
      <c r="J59" s="1382">
        <f t="shared" si="7"/>
        <v>0</v>
      </c>
      <c r="K59" s="1382">
        <f t="shared" si="7"/>
        <v>0</v>
      </c>
      <c r="L59" s="1382">
        <f t="shared" si="7"/>
        <v>0</v>
      </c>
      <c r="M59" s="1382">
        <f t="shared" si="7"/>
        <v>0</v>
      </c>
      <c r="N59" s="1382">
        <f t="shared" si="7"/>
        <v>0</v>
      </c>
      <c r="O59" s="1382">
        <f t="shared" si="7"/>
        <v>0</v>
      </c>
      <c r="P59" s="1382">
        <f t="shared" si="7"/>
        <v>0</v>
      </c>
      <c r="Q59" s="1382">
        <f t="shared" si="7"/>
        <v>0</v>
      </c>
      <c r="R59" s="1382">
        <f t="shared" si="7"/>
        <v>0</v>
      </c>
      <c r="S59" s="1382">
        <f t="shared" si="7"/>
        <v>0</v>
      </c>
      <c r="T59" s="1382">
        <f t="shared" si="7"/>
        <v>0</v>
      </c>
      <c r="U59" s="1382">
        <f t="shared" si="7"/>
        <v>0</v>
      </c>
      <c r="V59" s="1382">
        <f t="shared" si="7"/>
        <v>0</v>
      </c>
      <c r="W59" s="1383">
        <f t="shared" si="7"/>
        <v>0</v>
      </c>
      <c r="X59"/>
      <c r="Y59" s="979"/>
      <c r="AA59" s="1297"/>
    </row>
    <row r="60" spans="2:27" x14ac:dyDescent="0.35">
      <c r="B60" s="1565"/>
      <c r="C60" s="211"/>
      <c r="D60" s="230" t="s">
        <v>378</v>
      </c>
      <c r="E60" s="232"/>
      <c r="F60" s="592"/>
      <c r="G60" s="1298">
        <v>0.03</v>
      </c>
      <c r="H60" s="1380" t="str">
        <f>IFERROR(I60/'2A'!$P$39,"")</f>
        <v/>
      </c>
      <c r="I60" s="1384">
        <v>0</v>
      </c>
      <c r="J60" s="1382">
        <f t="shared" si="7"/>
        <v>0</v>
      </c>
      <c r="K60" s="1382">
        <f t="shared" si="7"/>
        <v>0</v>
      </c>
      <c r="L60" s="1382">
        <f t="shared" si="7"/>
        <v>0</v>
      </c>
      <c r="M60" s="1382">
        <f t="shared" si="7"/>
        <v>0</v>
      </c>
      <c r="N60" s="1382">
        <f t="shared" si="7"/>
        <v>0</v>
      </c>
      <c r="O60" s="1382">
        <f t="shared" si="7"/>
        <v>0</v>
      </c>
      <c r="P60" s="1382">
        <f t="shared" si="7"/>
        <v>0</v>
      </c>
      <c r="Q60" s="1382">
        <f t="shared" si="7"/>
        <v>0</v>
      </c>
      <c r="R60" s="1382">
        <f t="shared" si="7"/>
        <v>0</v>
      </c>
      <c r="S60" s="1382">
        <f t="shared" si="7"/>
        <v>0</v>
      </c>
      <c r="T60" s="1382">
        <f t="shared" si="7"/>
        <v>0</v>
      </c>
      <c r="U60" s="1382">
        <f t="shared" si="7"/>
        <v>0</v>
      </c>
      <c r="V60" s="1382">
        <f t="shared" si="7"/>
        <v>0</v>
      </c>
      <c r="W60" s="1383">
        <f t="shared" si="7"/>
        <v>0</v>
      </c>
      <c r="X60"/>
      <c r="Y60" s="979"/>
      <c r="AA60" s="1297"/>
    </row>
    <row r="61" spans="2:27" ht="15" thickBot="1" x14ac:dyDescent="0.4">
      <c r="B61" s="1565"/>
      <c r="C61" s="211"/>
      <c r="D61" s="233" t="s">
        <v>229</v>
      </c>
      <c r="E61" s="234"/>
      <c r="F61" s="592"/>
      <c r="G61" s="1299">
        <v>0.03</v>
      </c>
      <c r="H61" s="1385" t="str">
        <f>IFERROR(I61/'2A'!$P$39,"")</f>
        <v/>
      </c>
      <c r="I61" s="1386">
        <v>0</v>
      </c>
      <c r="J61" s="1387">
        <f t="shared" si="7"/>
        <v>0</v>
      </c>
      <c r="K61" s="1387">
        <f t="shared" si="7"/>
        <v>0</v>
      </c>
      <c r="L61" s="1387">
        <f t="shared" si="7"/>
        <v>0</v>
      </c>
      <c r="M61" s="1387">
        <f t="shared" si="7"/>
        <v>0</v>
      </c>
      <c r="N61" s="1387">
        <f t="shared" si="7"/>
        <v>0</v>
      </c>
      <c r="O61" s="1387">
        <f t="shared" si="7"/>
        <v>0</v>
      </c>
      <c r="P61" s="1387">
        <f t="shared" si="7"/>
        <v>0</v>
      </c>
      <c r="Q61" s="1387">
        <f t="shared" si="7"/>
        <v>0</v>
      </c>
      <c r="R61" s="1387">
        <f t="shared" si="7"/>
        <v>0</v>
      </c>
      <c r="S61" s="1387">
        <f t="shared" si="7"/>
        <v>0</v>
      </c>
      <c r="T61" s="1387">
        <f t="shared" si="7"/>
        <v>0</v>
      </c>
      <c r="U61" s="1387">
        <f t="shared" si="7"/>
        <v>0</v>
      </c>
      <c r="V61" s="1387">
        <f t="shared" si="7"/>
        <v>0</v>
      </c>
      <c r="W61" s="1388">
        <f t="shared" si="7"/>
        <v>0</v>
      </c>
      <c r="X61"/>
      <c r="Y61" s="979"/>
      <c r="AA61" s="1297"/>
    </row>
    <row r="62" spans="2:27" ht="15" thickBot="1" x14ac:dyDescent="0.4">
      <c r="B62" s="1565"/>
      <c r="C62" s="211"/>
      <c r="D62" s="207" t="s">
        <v>379</v>
      </c>
      <c r="E62" s="218"/>
      <c r="F62" s="219"/>
      <c r="G62" s="219"/>
      <c r="H62" s="1389" t="str">
        <f>IFERROR(I62/'2A'!$P$39,"")</f>
        <v/>
      </c>
      <c r="I62" s="1390">
        <f>SUM(I41:I61)</f>
        <v>0</v>
      </c>
      <c r="J62" s="1391">
        <f t="shared" ref="J62:W62" si="8">SUM(J41:J61)</f>
        <v>0</v>
      </c>
      <c r="K62" s="1391">
        <f t="shared" si="8"/>
        <v>0</v>
      </c>
      <c r="L62" s="1391">
        <f t="shared" si="8"/>
        <v>0</v>
      </c>
      <c r="M62" s="1391">
        <f t="shared" si="8"/>
        <v>0</v>
      </c>
      <c r="N62" s="1391">
        <f t="shared" si="8"/>
        <v>0</v>
      </c>
      <c r="O62" s="1391">
        <f t="shared" si="8"/>
        <v>0</v>
      </c>
      <c r="P62" s="1391">
        <f t="shared" si="8"/>
        <v>0</v>
      </c>
      <c r="Q62" s="1391">
        <f t="shared" si="8"/>
        <v>0</v>
      </c>
      <c r="R62" s="1391">
        <f t="shared" si="8"/>
        <v>0</v>
      </c>
      <c r="S62" s="1391">
        <f t="shared" si="8"/>
        <v>0</v>
      </c>
      <c r="T62" s="1391">
        <f t="shared" si="8"/>
        <v>0</v>
      </c>
      <c r="U62" s="1391">
        <f t="shared" si="8"/>
        <v>0</v>
      </c>
      <c r="V62" s="1391">
        <f t="shared" si="8"/>
        <v>0</v>
      </c>
      <c r="W62" s="1392">
        <f t="shared" si="8"/>
        <v>0</v>
      </c>
      <c r="X62"/>
      <c r="Y62" s="979"/>
    </row>
    <row r="63" spans="2:27" ht="15" thickBot="1" x14ac:dyDescent="0.4">
      <c r="B63" s="1565"/>
      <c r="C63" s="211"/>
      <c r="D63" s="207"/>
      <c r="E63" s="218"/>
      <c r="F63" s="227"/>
      <c r="G63"/>
      <c r="H63" s="211"/>
      <c r="I63" s="1300"/>
      <c r="J63" s="1301"/>
      <c r="K63" s="1301"/>
      <c r="L63" s="1301"/>
      <c r="M63" s="1301"/>
      <c r="N63" s="1301"/>
      <c r="O63" s="1301"/>
      <c r="P63" s="1301"/>
      <c r="Q63" s="1301"/>
      <c r="R63" s="1301"/>
      <c r="S63" s="1301"/>
      <c r="T63" s="1301"/>
      <c r="U63" s="1301"/>
      <c r="V63" s="1301"/>
      <c r="W63" s="1302"/>
      <c r="X63"/>
      <c r="Y63" s="979"/>
    </row>
    <row r="64" spans="2:27" ht="7.5" customHeight="1" thickBot="1" x14ac:dyDescent="0.4">
      <c r="B64" s="1565"/>
      <c r="C64" s="211"/>
      <c r="D64" s="207"/>
      <c r="E64" s="218"/>
      <c r="F64" s="227"/>
      <c r="G64"/>
      <c r="H64" s="211"/>
      <c r="I64" s="470"/>
      <c r="J64" s="470"/>
      <c r="K64" s="470"/>
      <c r="L64" s="470"/>
      <c r="M64" s="470"/>
      <c r="N64" s="470"/>
      <c r="O64" s="470"/>
      <c r="P64" s="470"/>
      <c r="Q64" s="470"/>
      <c r="R64" s="470"/>
      <c r="S64" s="470"/>
      <c r="T64" s="470"/>
      <c r="U64" s="470"/>
      <c r="V64" s="470"/>
      <c r="W64" s="470"/>
      <c r="X64"/>
      <c r="Y64" s="979"/>
    </row>
    <row r="65" spans="2:25" ht="9" customHeight="1" x14ac:dyDescent="0.35">
      <c r="B65" s="1564"/>
      <c r="C65" s="1289"/>
      <c r="D65" s="548"/>
      <c r="E65" s="548"/>
      <c r="F65" s="548"/>
      <c r="G65" s="548"/>
      <c r="H65" s="548"/>
      <c r="I65" s="548"/>
      <c r="J65" s="548"/>
      <c r="K65" s="548"/>
      <c r="L65" s="548"/>
      <c r="M65" s="548"/>
      <c r="N65" s="548"/>
      <c r="O65" s="548"/>
      <c r="P65" s="548"/>
      <c r="Q65" s="548"/>
      <c r="R65" s="548"/>
      <c r="S65" s="548"/>
      <c r="T65" s="548"/>
      <c r="U65" s="548"/>
      <c r="V65" s="548"/>
      <c r="W65" s="548"/>
      <c r="X65" s="1287"/>
      <c r="Y65" s="1291"/>
    </row>
    <row r="66" spans="2:25" ht="18.5" x14ac:dyDescent="0.45">
      <c r="B66" s="1565"/>
      <c r="C66" s="241"/>
      <c r="D66" s="1702" t="s">
        <v>1003</v>
      </c>
      <c r="E66" s="1702"/>
      <c r="F66" s="1702"/>
      <c r="G66" s="1702"/>
      <c r="H66" s="1702"/>
      <c r="I66" s="1702"/>
      <c r="J66" s="1702"/>
      <c r="K66" s="1702"/>
      <c r="L66" s="1702"/>
      <c r="M66" s="1702"/>
      <c r="N66" s="1702"/>
      <c r="O66" s="1702"/>
      <c r="P66" s="1702"/>
      <c r="Q66" s="1702"/>
      <c r="R66" s="1702"/>
      <c r="S66" s="1702"/>
      <c r="T66" s="1702"/>
      <c r="U66" s="1702"/>
      <c r="V66" s="1702"/>
      <c r="W66" s="1702"/>
      <c r="X66" s="211"/>
      <c r="Y66" s="212"/>
    </row>
    <row r="67" spans="2:25" x14ac:dyDescent="0.35">
      <c r="B67" s="1565"/>
      <c r="C67" s="1217"/>
      <c r="D67" s="590" t="s">
        <v>979</v>
      </c>
      <c r="E67" s="204"/>
      <c r="F67" s="204"/>
      <c r="G67" s="204"/>
      <c r="H67" s="204"/>
      <c r="I67" s="204"/>
      <c r="J67" s="204"/>
      <c r="K67" s="204"/>
      <c r="L67" s="205"/>
      <c r="M67" s="204"/>
      <c r="N67" s="204"/>
      <c r="O67" s="204"/>
      <c r="P67" s="204"/>
      <c r="Q67" s="204"/>
      <c r="R67" s="204"/>
      <c r="S67" s="204"/>
      <c r="T67" s="204"/>
      <c r="U67" s="204"/>
      <c r="V67" s="204"/>
      <c r="W67" s="204"/>
      <c r="X67"/>
      <c r="Y67" s="979"/>
    </row>
    <row r="68" spans="2:25" ht="7.5" customHeight="1" thickBot="1" x14ac:dyDescent="0.4">
      <c r="B68" s="1565"/>
      <c r="C68" s="117"/>
      <c r="D68" s="117"/>
      <c r="E68" s="117"/>
      <c r="F68" s="117"/>
      <c r="G68" s="117"/>
      <c r="H68" s="117"/>
      <c r="I68" s="117"/>
      <c r="J68" s="117"/>
      <c r="K68" s="117"/>
      <c r="L68" s="117"/>
      <c r="M68" s="117"/>
      <c r="N68" s="117"/>
      <c r="O68" s="117"/>
      <c r="P68" s="117"/>
      <c r="Q68" s="117"/>
      <c r="R68" s="117"/>
      <c r="S68" s="117"/>
      <c r="T68" s="117"/>
      <c r="U68" s="117"/>
      <c r="V68" s="117"/>
      <c r="W68" s="117"/>
      <c r="X68" s="117"/>
      <c r="Y68" s="556"/>
    </row>
    <row r="69" spans="2:25" ht="36.5" thickBot="1" x14ac:dyDescent="0.4">
      <c r="B69" s="1565"/>
      <c r="C69" s="1217"/>
      <c r="D69" s="1962" t="s">
        <v>707</v>
      </c>
      <c r="E69" s="1962"/>
      <c r="F69" s="218"/>
      <c r="G69" s="557" t="s">
        <v>348</v>
      </c>
      <c r="H69" s="206" t="s">
        <v>358</v>
      </c>
      <c r="I69" s="200" t="s">
        <v>340</v>
      </c>
      <c r="J69" s="550" t="s">
        <v>341</v>
      </c>
      <c r="K69" s="550" t="s">
        <v>342</v>
      </c>
      <c r="L69" s="550" t="s">
        <v>343</v>
      </c>
      <c r="M69" s="550" t="s">
        <v>344</v>
      </c>
      <c r="N69" s="550" t="s">
        <v>345</v>
      </c>
      <c r="O69" s="550" t="s">
        <v>346</v>
      </c>
      <c r="P69" s="550" t="s">
        <v>395</v>
      </c>
      <c r="Q69" s="550" t="s">
        <v>396</v>
      </c>
      <c r="R69" s="550" t="s">
        <v>397</v>
      </c>
      <c r="S69" s="550" t="s">
        <v>398</v>
      </c>
      <c r="T69" s="550" t="s">
        <v>399</v>
      </c>
      <c r="U69" s="550" t="s">
        <v>400</v>
      </c>
      <c r="V69" s="550" t="s">
        <v>401</v>
      </c>
      <c r="W69" s="209" t="s">
        <v>402</v>
      </c>
      <c r="X69"/>
      <c r="Y69" s="979"/>
    </row>
    <row r="70" spans="2:25" x14ac:dyDescent="0.35">
      <c r="B70" s="1565"/>
      <c r="C70" s="1217"/>
      <c r="D70" s="1963"/>
      <c r="E70" s="1963"/>
      <c r="F70" s="593"/>
      <c r="G70" s="595">
        <v>0.03</v>
      </c>
      <c r="H70" s="1378" t="str">
        <f>IFERROR(I70/'2A'!$P$39,"")</f>
        <v/>
      </c>
      <c r="I70" s="1576">
        <v>0</v>
      </c>
      <c r="J70" s="1369">
        <f t="shared" ref="J70:W71" si="9">I70+(I70*$G70)</f>
        <v>0</v>
      </c>
      <c r="K70" s="1369">
        <f t="shared" si="9"/>
        <v>0</v>
      </c>
      <c r="L70" s="1369">
        <f t="shared" si="9"/>
        <v>0</v>
      </c>
      <c r="M70" s="1369">
        <f t="shared" si="9"/>
        <v>0</v>
      </c>
      <c r="N70" s="1369">
        <f t="shared" si="9"/>
        <v>0</v>
      </c>
      <c r="O70" s="1369">
        <f t="shared" si="9"/>
        <v>0</v>
      </c>
      <c r="P70" s="1369">
        <f t="shared" si="9"/>
        <v>0</v>
      </c>
      <c r="Q70" s="1369">
        <f t="shared" si="9"/>
        <v>0</v>
      </c>
      <c r="R70" s="1369">
        <f t="shared" si="9"/>
        <v>0</v>
      </c>
      <c r="S70" s="1369">
        <f t="shared" si="9"/>
        <v>0</v>
      </c>
      <c r="T70" s="1369">
        <f t="shared" si="9"/>
        <v>0</v>
      </c>
      <c r="U70" s="1369">
        <f t="shared" si="9"/>
        <v>0</v>
      </c>
      <c r="V70" s="1369">
        <f t="shared" si="9"/>
        <v>0</v>
      </c>
      <c r="W70" s="1370">
        <f t="shared" si="9"/>
        <v>0</v>
      </c>
      <c r="X70"/>
      <c r="Y70" s="979"/>
    </row>
    <row r="71" spans="2:25" ht="15" thickBot="1" x14ac:dyDescent="0.4">
      <c r="B71" s="1565"/>
      <c r="C71" s="1217"/>
      <c r="D71" s="1964"/>
      <c r="E71" s="1964"/>
      <c r="F71" s="592"/>
      <c r="G71" s="1299">
        <v>0.03</v>
      </c>
      <c r="H71" s="1385" t="str">
        <f>IFERROR(I71/'2A'!$P$39,"")</f>
        <v/>
      </c>
      <c r="I71" s="1577">
        <v>0</v>
      </c>
      <c r="J71" s="1372">
        <f t="shared" si="9"/>
        <v>0</v>
      </c>
      <c r="K71" s="1372">
        <f t="shared" si="9"/>
        <v>0</v>
      </c>
      <c r="L71" s="1372">
        <f t="shared" si="9"/>
        <v>0</v>
      </c>
      <c r="M71" s="1372">
        <f t="shared" si="9"/>
        <v>0</v>
      </c>
      <c r="N71" s="1372">
        <f t="shared" si="9"/>
        <v>0</v>
      </c>
      <c r="O71" s="1372">
        <f t="shared" si="9"/>
        <v>0</v>
      </c>
      <c r="P71" s="1372">
        <f t="shared" si="9"/>
        <v>0</v>
      </c>
      <c r="Q71" s="1372">
        <f t="shared" si="9"/>
        <v>0</v>
      </c>
      <c r="R71" s="1372">
        <f t="shared" si="9"/>
        <v>0</v>
      </c>
      <c r="S71" s="1372">
        <f t="shared" si="9"/>
        <v>0</v>
      </c>
      <c r="T71" s="1372">
        <f t="shared" si="9"/>
        <v>0</v>
      </c>
      <c r="U71" s="1372">
        <f t="shared" si="9"/>
        <v>0</v>
      </c>
      <c r="V71" s="1372">
        <f t="shared" si="9"/>
        <v>0</v>
      </c>
      <c r="W71" s="1373">
        <f t="shared" si="9"/>
        <v>0</v>
      </c>
      <c r="X71"/>
      <c r="Y71" s="979"/>
    </row>
    <row r="72" spans="2:25" ht="15" thickBot="1" x14ac:dyDescent="0.4">
      <c r="B72" s="1565"/>
      <c r="C72" s="1217"/>
      <c r="D72" s="207" t="s">
        <v>706</v>
      </c>
      <c r="E72" s="218"/>
      <c r="F72" s="218"/>
      <c r="G72" s="218"/>
      <c r="H72" s="1389" t="str">
        <f>IFERROR(I72/#REF!,"")</f>
        <v/>
      </c>
      <c r="I72" s="1393">
        <f>SUM(I70:I71)</f>
        <v>0</v>
      </c>
      <c r="J72" s="1394">
        <f t="shared" ref="J72:W72" si="10">SUM(J70:J71)</f>
        <v>0</v>
      </c>
      <c r="K72" s="1394">
        <f t="shared" si="10"/>
        <v>0</v>
      </c>
      <c r="L72" s="1394">
        <f t="shared" si="10"/>
        <v>0</v>
      </c>
      <c r="M72" s="1394">
        <f t="shared" si="10"/>
        <v>0</v>
      </c>
      <c r="N72" s="1394">
        <f t="shared" si="10"/>
        <v>0</v>
      </c>
      <c r="O72" s="1394">
        <f t="shared" si="10"/>
        <v>0</v>
      </c>
      <c r="P72" s="1394">
        <f t="shared" si="10"/>
        <v>0</v>
      </c>
      <c r="Q72" s="1394">
        <f t="shared" si="10"/>
        <v>0</v>
      </c>
      <c r="R72" s="1394">
        <f t="shared" si="10"/>
        <v>0</v>
      </c>
      <c r="S72" s="1394">
        <f t="shared" si="10"/>
        <v>0</v>
      </c>
      <c r="T72" s="1394">
        <f t="shared" si="10"/>
        <v>0</v>
      </c>
      <c r="U72" s="1394">
        <f t="shared" si="10"/>
        <v>0</v>
      </c>
      <c r="V72" s="1394">
        <f t="shared" si="10"/>
        <v>0</v>
      </c>
      <c r="W72" s="1395">
        <f t="shared" si="10"/>
        <v>0</v>
      </c>
      <c r="X72"/>
      <c r="Y72" s="979"/>
    </row>
    <row r="73" spans="2:25" ht="15" thickBot="1" x14ac:dyDescent="0.4">
      <c r="B73" s="1565"/>
      <c r="C73" s="1217"/>
      <c r="D73" s="207"/>
      <c r="E73" s="218"/>
      <c r="F73" s="218"/>
      <c r="G73" s="218"/>
      <c r="H73" s="238"/>
      <c r="I73" s="470"/>
      <c r="J73" s="470"/>
      <c r="K73" s="470"/>
      <c r="L73" s="470"/>
      <c r="M73" s="470"/>
      <c r="N73" s="470"/>
      <c r="O73" s="470"/>
      <c r="P73" s="470"/>
      <c r="Q73" s="470"/>
      <c r="R73" s="470"/>
      <c r="S73" s="470"/>
      <c r="T73" s="470"/>
      <c r="U73" s="470"/>
      <c r="V73" s="470"/>
      <c r="W73" s="470"/>
      <c r="X73"/>
      <c r="Y73" s="979"/>
    </row>
    <row r="74" spans="2:25" x14ac:dyDescent="0.35">
      <c r="B74" s="1565"/>
      <c r="C74" s="1217"/>
      <c r="D74" s="235" t="s">
        <v>380</v>
      </c>
      <c r="E74" s="236"/>
      <c r="F74" s="593"/>
      <c r="G74" s="595">
        <v>0.03</v>
      </c>
      <c r="H74" s="1378" t="str">
        <f>IFERROR(I74/'2A'!$P$39,"")</f>
        <v/>
      </c>
      <c r="I74" s="1576">
        <v>0</v>
      </c>
      <c r="J74" s="1369">
        <f t="shared" ref="J74:W75" si="11">I74+(I74*$G74)</f>
        <v>0</v>
      </c>
      <c r="K74" s="1369">
        <f t="shared" si="11"/>
        <v>0</v>
      </c>
      <c r="L74" s="1369">
        <f t="shared" si="11"/>
        <v>0</v>
      </c>
      <c r="M74" s="1369">
        <f t="shared" si="11"/>
        <v>0</v>
      </c>
      <c r="N74" s="1369">
        <f t="shared" si="11"/>
        <v>0</v>
      </c>
      <c r="O74" s="1369">
        <f t="shared" si="11"/>
        <v>0</v>
      </c>
      <c r="P74" s="1369">
        <f t="shared" si="11"/>
        <v>0</v>
      </c>
      <c r="Q74" s="1369">
        <f t="shared" si="11"/>
        <v>0</v>
      </c>
      <c r="R74" s="1369">
        <f t="shared" si="11"/>
        <v>0</v>
      </c>
      <c r="S74" s="1369">
        <f t="shared" si="11"/>
        <v>0</v>
      </c>
      <c r="T74" s="1369">
        <f t="shared" si="11"/>
        <v>0</v>
      </c>
      <c r="U74" s="1369">
        <f t="shared" si="11"/>
        <v>0</v>
      </c>
      <c r="V74" s="1369">
        <f t="shared" si="11"/>
        <v>0</v>
      </c>
      <c r="W74" s="1370">
        <f t="shared" si="11"/>
        <v>0</v>
      </c>
      <c r="X74"/>
      <c r="Y74" s="979"/>
    </row>
    <row r="75" spans="2:25" ht="15" thickBot="1" x14ac:dyDescent="0.4">
      <c r="B75" s="1565"/>
      <c r="C75" s="1217"/>
      <c r="D75" s="237" t="s">
        <v>381</v>
      </c>
      <c r="E75" s="234"/>
      <c r="F75" s="592"/>
      <c r="G75" s="596">
        <v>0.03</v>
      </c>
      <c r="H75" s="1385" t="str">
        <f>IFERROR(I75/'2A'!$P$39,"")</f>
        <v/>
      </c>
      <c r="I75" s="1396">
        <v>0</v>
      </c>
      <c r="J75" s="1387">
        <f t="shared" si="11"/>
        <v>0</v>
      </c>
      <c r="K75" s="1387">
        <f t="shared" si="11"/>
        <v>0</v>
      </c>
      <c r="L75" s="1387">
        <f t="shared" si="11"/>
        <v>0</v>
      </c>
      <c r="M75" s="1387">
        <f t="shared" si="11"/>
        <v>0</v>
      </c>
      <c r="N75" s="1387">
        <f t="shared" si="11"/>
        <v>0</v>
      </c>
      <c r="O75" s="1387">
        <f t="shared" si="11"/>
        <v>0</v>
      </c>
      <c r="P75" s="1387">
        <f t="shared" si="11"/>
        <v>0</v>
      </c>
      <c r="Q75" s="1387">
        <f t="shared" si="11"/>
        <v>0</v>
      </c>
      <c r="R75" s="1387">
        <f t="shared" si="11"/>
        <v>0</v>
      </c>
      <c r="S75" s="1387">
        <f t="shared" si="11"/>
        <v>0</v>
      </c>
      <c r="T75" s="1387">
        <f t="shared" si="11"/>
        <v>0</v>
      </c>
      <c r="U75" s="1387">
        <f t="shared" si="11"/>
        <v>0</v>
      </c>
      <c r="V75" s="1387">
        <f t="shared" si="11"/>
        <v>0</v>
      </c>
      <c r="W75" s="1388">
        <f t="shared" si="11"/>
        <v>0</v>
      </c>
      <c r="X75"/>
      <c r="Y75" s="979"/>
    </row>
    <row r="76" spans="2:25" ht="15" thickBot="1" x14ac:dyDescent="0.4">
      <c r="B76" s="1565"/>
      <c r="C76" s="1217"/>
      <c r="D76" s="207" t="s">
        <v>382</v>
      </c>
      <c r="E76" s="218"/>
      <c r="F76" s="218"/>
      <c r="G76" s="218"/>
      <c r="H76" s="1397" t="str">
        <f>IFERROR(I76/#REF!,"")</f>
        <v/>
      </c>
      <c r="I76" s="1398">
        <f>SUM(I74:I75)</f>
        <v>0</v>
      </c>
      <c r="J76" s="1399">
        <f t="shared" ref="J76:W76" si="12">SUM(J74:J75)</f>
        <v>0</v>
      </c>
      <c r="K76" s="1399">
        <f t="shared" si="12"/>
        <v>0</v>
      </c>
      <c r="L76" s="1399">
        <f t="shared" si="12"/>
        <v>0</v>
      </c>
      <c r="M76" s="1399">
        <f t="shared" si="12"/>
        <v>0</v>
      </c>
      <c r="N76" s="1399">
        <f t="shared" si="12"/>
        <v>0</v>
      </c>
      <c r="O76" s="1399">
        <f t="shared" si="12"/>
        <v>0</v>
      </c>
      <c r="P76" s="1399">
        <f t="shared" si="12"/>
        <v>0</v>
      </c>
      <c r="Q76" s="1399">
        <f t="shared" si="12"/>
        <v>0</v>
      </c>
      <c r="R76" s="1399">
        <f t="shared" si="12"/>
        <v>0</v>
      </c>
      <c r="S76" s="1399">
        <f t="shared" si="12"/>
        <v>0</v>
      </c>
      <c r="T76" s="1399">
        <f t="shared" si="12"/>
        <v>0</v>
      </c>
      <c r="U76" s="1399">
        <f t="shared" si="12"/>
        <v>0</v>
      </c>
      <c r="V76" s="1399">
        <f t="shared" si="12"/>
        <v>0</v>
      </c>
      <c r="W76" s="1400">
        <f t="shared" si="12"/>
        <v>0</v>
      </c>
      <c r="X76"/>
      <c r="Y76" s="979"/>
    </row>
    <row r="77" spans="2:25" ht="15" thickBot="1" x14ac:dyDescent="0.4">
      <c r="B77" s="1565"/>
      <c r="C77" s="1217"/>
      <c r="D77" s="207"/>
      <c r="E77" s="218"/>
      <c r="F77" s="218"/>
      <c r="G77" s="218"/>
      <c r="H77" s="238"/>
      <c r="I77" s="470"/>
      <c r="J77" s="470"/>
      <c r="K77" s="470"/>
      <c r="L77" s="470"/>
      <c r="M77" s="470"/>
      <c r="N77" s="470"/>
      <c r="O77" s="470"/>
      <c r="P77" s="470"/>
      <c r="Q77" s="470"/>
      <c r="R77" s="470"/>
      <c r="S77" s="470"/>
      <c r="T77" s="470"/>
      <c r="U77" s="470"/>
      <c r="V77" s="470"/>
      <c r="W77" s="470"/>
      <c r="X77"/>
      <c r="Y77" s="979"/>
    </row>
    <row r="78" spans="2:25" ht="15" thickBot="1" x14ac:dyDescent="0.4">
      <c r="B78" s="1565"/>
      <c r="C78" s="211"/>
      <c r="D78" s="239" t="s">
        <v>383</v>
      </c>
      <c r="E78" s="221"/>
      <c r="F78" s="466"/>
      <c r="G78" s="525">
        <v>0</v>
      </c>
      <c r="H78" s="221"/>
      <c r="I78" s="1401">
        <v>0</v>
      </c>
      <c r="J78" s="1402">
        <f t="shared" ref="J78:W78" si="13">I78+(I78*$G78)</f>
        <v>0</v>
      </c>
      <c r="K78" s="1402">
        <f t="shared" si="13"/>
        <v>0</v>
      </c>
      <c r="L78" s="1402">
        <f t="shared" si="13"/>
        <v>0</v>
      </c>
      <c r="M78" s="1402">
        <f t="shared" si="13"/>
        <v>0</v>
      </c>
      <c r="N78" s="1402">
        <f t="shared" si="13"/>
        <v>0</v>
      </c>
      <c r="O78" s="1402">
        <f t="shared" si="13"/>
        <v>0</v>
      </c>
      <c r="P78" s="1402">
        <f t="shared" si="13"/>
        <v>0</v>
      </c>
      <c r="Q78" s="1402">
        <f t="shared" si="13"/>
        <v>0</v>
      </c>
      <c r="R78" s="1402">
        <f t="shared" si="13"/>
        <v>0</v>
      </c>
      <c r="S78" s="1402">
        <f t="shared" si="13"/>
        <v>0</v>
      </c>
      <c r="T78" s="1402">
        <f t="shared" si="13"/>
        <v>0</v>
      </c>
      <c r="U78" s="1402">
        <f t="shared" si="13"/>
        <v>0</v>
      </c>
      <c r="V78" s="1402">
        <f t="shared" si="13"/>
        <v>0</v>
      </c>
      <c r="W78" s="1403">
        <f t="shared" si="13"/>
        <v>0</v>
      </c>
      <c r="X78"/>
      <c r="Y78" s="979"/>
    </row>
    <row r="79" spans="2:25" ht="15.5" thickTop="1" thickBot="1" x14ac:dyDescent="0.4">
      <c r="B79" s="1565"/>
      <c r="C79" s="211"/>
      <c r="D79" s="226" t="s">
        <v>384</v>
      </c>
      <c r="E79" s="218"/>
      <c r="F79" s="218"/>
      <c r="G79" s="218"/>
      <c r="H79" s="219" t="s">
        <v>350</v>
      </c>
      <c r="I79" s="1404">
        <f>I62+I72+I76+I78</f>
        <v>0</v>
      </c>
      <c r="J79" s="1405">
        <f t="shared" ref="J79:W79" si="14">J62+J72+J76+J78</f>
        <v>0</v>
      </c>
      <c r="K79" s="1405">
        <f t="shared" si="14"/>
        <v>0</v>
      </c>
      <c r="L79" s="1405">
        <f t="shared" si="14"/>
        <v>0</v>
      </c>
      <c r="M79" s="1405">
        <f t="shared" si="14"/>
        <v>0</v>
      </c>
      <c r="N79" s="1405">
        <f t="shared" si="14"/>
        <v>0</v>
      </c>
      <c r="O79" s="1405">
        <f t="shared" si="14"/>
        <v>0</v>
      </c>
      <c r="P79" s="1405">
        <f t="shared" si="14"/>
        <v>0</v>
      </c>
      <c r="Q79" s="1405">
        <f t="shared" si="14"/>
        <v>0</v>
      </c>
      <c r="R79" s="1405">
        <f t="shared" si="14"/>
        <v>0</v>
      </c>
      <c r="S79" s="1405">
        <f t="shared" si="14"/>
        <v>0</v>
      </c>
      <c r="T79" s="1405">
        <f t="shared" si="14"/>
        <v>0</v>
      </c>
      <c r="U79" s="1405">
        <f t="shared" si="14"/>
        <v>0</v>
      </c>
      <c r="V79" s="1405">
        <f t="shared" si="14"/>
        <v>0</v>
      </c>
      <c r="W79" s="1406">
        <f t="shared" si="14"/>
        <v>0</v>
      </c>
      <c r="X79"/>
      <c r="Y79" s="979"/>
    </row>
    <row r="80" spans="2:25" ht="7.5" customHeight="1" thickBot="1" x14ac:dyDescent="0.4">
      <c r="B80" s="1565"/>
      <c r="C80" s="211"/>
      <c r="D80" s="218"/>
      <c r="E80" s="218"/>
      <c r="F80" s="218"/>
      <c r="G80" s="218"/>
      <c r="H80" s="218"/>
      <c r="I80" s="558"/>
      <c r="J80" s="558"/>
      <c r="K80" s="558"/>
      <c r="L80" s="558"/>
      <c r="M80" s="558"/>
      <c r="N80" s="558"/>
      <c r="O80" s="558"/>
      <c r="P80" s="558"/>
      <c r="Q80" s="558"/>
      <c r="R80" s="558"/>
      <c r="S80" s="558"/>
      <c r="T80" s="558"/>
      <c r="U80" s="558"/>
      <c r="V80" s="558"/>
      <c r="W80" s="558"/>
      <c r="X80"/>
      <c r="Y80" s="979"/>
    </row>
    <row r="81" spans="2:25" ht="15" thickBot="1" x14ac:dyDescent="0.4">
      <c r="B81" s="1565"/>
      <c r="C81" s="211"/>
      <c r="D81" s="1293" t="s">
        <v>689</v>
      </c>
      <c r="E81" s="218"/>
      <c r="F81" s="218"/>
      <c r="G81"/>
      <c r="H81" s="219" t="s">
        <v>350</v>
      </c>
      <c r="I81" s="1353">
        <f>I36-I79</f>
        <v>0</v>
      </c>
      <c r="J81" s="1354">
        <f t="shared" ref="J81:W81" si="15">J36-J79</f>
        <v>0</v>
      </c>
      <c r="K81" s="1354">
        <f t="shared" si="15"/>
        <v>0</v>
      </c>
      <c r="L81" s="1354">
        <f t="shared" si="15"/>
        <v>0</v>
      </c>
      <c r="M81" s="1354">
        <f t="shared" si="15"/>
        <v>0</v>
      </c>
      <c r="N81" s="1354">
        <f t="shared" si="15"/>
        <v>0</v>
      </c>
      <c r="O81" s="1354">
        <f t="shared" si="15"/>
        <v>0</v>
      </c>
      <c r="P81" s="1354">
        <f t="shared" si="15"/>
        <v>0</v>
      </c>
      <c r="Q81" s="1354">
        <f t="shared" si="15"/>
        <v>0</v>
      </c>
      <c r="R81" s="1354">
        <f t="shared" si="15"/>
        <v>0</v>
      </c>
      <c r="S81" s="1354">
        <f t="shared" si="15"/>
        <v>0</v>
      </c>
      <c r="T81" s="1354">
        <f t="shared" si="15"/>
        <v>0</v>
      </c>
      <c r="U81" s="1354">
        <f t="shared" si="15"/>
        <v>0</v>
      </c>
      <c r="V81" s="1354">
        <f t="shared" si="15"/>
        <v>0</v>
      </c>
      <c r="W81" s="1355">
        <f t="shared" si="15"/>
        <v>0</v>
      </c>
      <c r="X81"/>
      <c r="Y81" s="979"/>
    </row>
    <row r="82" spans="2:25" s="1296" customFormat="1" ht="12" x14ac:dyDescent="0.3">
      <c r="B82" s="1566"/>
      <c r="C82" s="1294"/>
      <c r="D82" s="207" t="s">
        <v>977</v>
      </c>
      <c r="E82" s="1294"/>
      <c r="F82" s="1294"/>
      <c r="G82" s="1294"/>
      <c r="H82" s="1294"/>
      <c r="I82" s="1294"/>
      <c r="J82" s="1294"/>
      <c r="K82" s="1294"/>
      <c r="L82" s="1294"/>
      <c r="M82" s="1294"/>
      <c r="N82" s="1294"/>
      <c r="O82" s="1294"/>
      <c r="P82" s="1294"/>
      <c r="Q82" s="1294"/>
      <c r="R82" s="1294"/>
      <c r="S82" s="1294"/>
      <c r="T82" s="1294"/>
      <c r="U82" s="1294"/>
      <c r="V82" s="1294"/>
      <c r="W82" s="1294"/>
      <c r="X82" s="1294"/>
      <c r="Y82" s="1295"/>
    </row>
    <row r="83" spans="2:25" s="1296" customFormat="1" ht="6.75" customHeight="1" x14ac:dyDescent="0.3">
      <c r="B83" s="1566"/>
      <c r="C83" s="1294"/>
      <c r="D83" s="207"/>
      <c r="E83" s="1294"/>
      <c r="F83" s="1294"/>
      <c r="G83" s="1294"/>
      <c r="H83" s="1294"/>
      <c r="I83" s="1294"/>
      <c r="J83" s="1294"/>
      <c r="K83" s="1294"/>
      <c r="L83" s="1294"/>
      <c r="M83" s="1294"/>
      <c r="N83" s="1294"/>
      <c r="O83" s="1294"/>
      <c r="P83" s="1294"/>
      <c r="Q83" s="1294"/>
      <c r="R83" s="1294"/>
      <c r="S83" s="1294"/>
      <c r="T83" s="1294"/>
      <c r="U83" s="1294"/>
      <c r="V83" s="1294"/>
      <c r="W83" s="1294"/>
      <c r="X83" s="1294"/>
      <c r="Y83" s="1295"/>
    </row>
    <row r="84" spans="2:25" ht="7.5" customHeight="1" x14ac:dyDescent="0.35">
      <c r="B84" s="1565"/>
      <c r="C84" s="1457"/>
      <c r="D84" s="759"/>
      <c r="E84" s="759"/>
      <c r="F84" s="759"/>
      <c r="G84" s="759"/>
      <c r="H84" s="759"/>
      <c r="I84" s="759"/>
      <c r="J84" s="759"/>
      <c r="K84" s="759"/>
      <c r="L84" s="759"/>
      <c r="M84" s="759"/>
      <c r="N84" s="759"/>
      <c r="O84" s="759"/>
      <c r="P84" s="759"/>
      <c r="Q84" s="759"/>
      <c r="R84" s="759"/>
      <c r="S84" s="759"/>
      <c r="T84" s="759"/>
      <c r="U84" s="759"/>
      <c r="V84" s="759"/>
      <c r="W84" s="759"/>
      <c r="X84" s="1458"/>
      <c r="Y84" s="979"/>
    </row>
    <row r="85" spans="2:25" x14ac:dyDescent="0.35">
      <c r="B85" s="1565"/>
      <c r="C85" s="1459"/>
      <c r="D85" s="1974" t="s">
        <v>975</v>
      </c>
      <c r="E85" s="1974"/>
      <c r="F85" s="1270"/>
      <c r="G85" s="1270"/>
      <c r="H85" s="1270"/>
      <c r="I85" s="1270"/>
      <c r="J85" s="1270"/>
      <c r="K85" s="1270"/>
      <c r="L85" s="1270"/>
      <c r="M85" s="1270"/>
      <c r="N85" s="1270"/>
      <c r="O85" s="1270"/>
      <c r="P85" s="1270"/>
      <c r="Q85" s="1270"/>
      <c r="R85" s="1270"/>
      <c r="S85" s="1270"/>
      <c r="T85" s="1270"/>
      <c r="U85" s="1270"/>
      <c r="V85" s="1270"/>
      <c r="W85" s="1270"/>
      <c r="X85" s="1460"/>
      <c r="Y85" s="979"/>
    </row>
    <row r="86" spans="2:25" ht="7.5" customHeight="1" thickBot="1" x14ac:dyDescent="0.4">
      <c r="B86" s="1565"/>
      <c r="C86" s="1459"/>
      <c r="D86" s="1469"/>
      <c r="E86" s="1469"/>
      <c r="F86" s="117"/>
      <c r="G86" s="117"/>
      <c r="H86" s="117"/>
      <c r="I86" s="117"/>
      <c r="J86" s="117"/>
      <c r="K86" s="117"/>
      <c r="L86" s="117"/>
      <c r="M86" s="117"/>
      <c r="N86" s="117"/>
      <c r="O86" s="117"/>
      <c r="P86" s="117"/>
      <c r="Q86" s="117"/>
      <c r="R86" s="117"/>
      <c r="S86" s="117"/>
      <c r="T86" s="117"/>
      <c r="U86" s="117"/>
      <c r="V86" s="117"/>
      <c r="W86" s="117"/>
      <c r="X86" s="1460"/>
      <c r="Y86" s="979"/>
    </row>
    <row r="87" spans="2:25" ht="15" thickBot="1" x14ac:dyDescent="0.4">
      <c r="B87" s="1565"/>
      <c r="C87" s="1459"/>
      <c r="D87" s="218" t="s">
        <v>1011</v>
      </c>
      <c r="E87" s="220"/>
      <c r="F87" s="117"/>
      <c r="G87" s="1461"/>
      <c r="H87" s="117"/>
      <c r="I87" s="1368">
        <f>'8B'!F50</f>
        <v>0</v>
      </c>
      <c r="J87" s="1369">
        <v>0</v>
      </c>
      <c r="K87" s="1369">
        <v>0</v>
      </c>
      <c r="L87" s="1369">
        <v>0</v>
      </c>
      <c r="M87" s="1369">
        <v>0</v>
      </c>
      <c r="N87" s="1369">
        <v>0</v>
      </c>
      <c r="O87" s="1369">
        <v>0</v>
      </c>
      <c r="P87" s="1369">
        <v>0</v>
      </c>
      <c r="Q87" s="1369">
        <v>0</v>
      </c>
      <c r="R87" s="1369">
        <v>0</v>
      </c>
      <c r="S87" s="1369">
        <v>0</v>
      </c>
      <c r="T87" s="1369">
        <v>0</v>
      </c>
      <c r="U87" s="1369">
        <v>0</v>
      </c>
      <c r="V87" s="1369">
        <v>0</v>
      </c>
      <c r="W87" s="1370">
        <v>0</v>
      </c>
      <c r="X87" s="1460"/>
      <c r="Y87" s="979"/>
    </row>
    <row r="88" spans="2:25" ht="15" thickBot="1" x14ac:dyDescent="0.4">
      <c r="B88" s="1565"/>
      <c r="C88" s="1462"/>
      <c r="D88" s="207" t="s">
        <v>1012</v>
      </c>
      <c r="E88" s="218"/>
      <c r="F88" s="1463"/>
      <c r="G88" s="1200">
        <v>0.03</v>
      </c>
      <c r="H88" s="1040" t="str">
        <f>IFERROR(I88/'2A'!$P$39,"")</f>
        <v/>
      </c>
      <c r="I88" s="1371">
        <f>'8C'!L42+'8C'!L56</f>
        <v>0</v>
      </c>
      <c r="J88" s="1372">
        <f t="shared" ref="J88:W88" si="16">I88+(I88*$G88)</f>
        <v>0</v>
      </c>
      <c r="K88" s="1372">
        <f t="shared" si="16"/>
        <v>0</v>
      </c>
      <c r="L88" s="1372">
        <f t="shared" si="16"/>
        <v>0</v>
      </c>
      <c r="M88" s="1372">
        <f t="shared" si="16"/>
        <v>0</v>
      </c>
      <c r="N88" s="1372">
        <f t="shared" si="16"/>
        <v>0</v>
      </c>
      <c r="O88" s="1372">
        <f t="shared" si="16"/>
        <v>0</v>
      </c>
      <c r="P88" s="1372">
        <f t="shared" si="16"/>
        <v>0</v>
      </c>
      <c r="Q88" s="1372">
        <f t="shared" si="16"/>
        <v>0</v>
      </c>
      <c r="R88" s="1372">
        <f t="shared" si="16"/>
        <v>0</v>
      </c>
      <c r="S88" s="1372">
        <f t="shared" si="16"/>
        <v>0</v>
      </c>
      <c r="T88" s="1372">
        <f t="shared" si="16"/>
        <v>0</v>
      </c>
      <c r="U88" s="1372">
        <f t="shared" si="16"/>
        <v>0</v>
      </c>
      <c r="V88" s="1372">
        <f t="shared" si="16"/>
        <v>0</v>
      </c>
      <c r="W88" s="1373">
        <f t="shared" si="16"/>
        <v>0</v>
      </c>
      <c r="X88" s="1460"/>
      <c r="Y88" s="979"/>
    </row>
    <row r="89" spans="2:25" ht="15" thickBot="1" x14ac:dyDescent="0.4">
      <c r="B89" s="1565"/>
      <c r="C89" s="1462"/>
      <c r="D89" s="207" t="s">
        <v>976</v>
      </c>
      <c r="E89" s="218"/>
      <c r="F89" s="1463"/>
      <c r="G89" s="1463"/>
      <c r="H89" s="238"/>
      <c r="I89" s="1374">
        <f>IF((I87-I88)&lt;0,(I87-I88),0)</f>
        <v>0</v>
      </c>
      <c r="J89" s="1567">
        <f t="shared" ref="J89:W89" si="17">IF((J87-J88)&lt;0,(J87-J88),0)</f>
        <v>0</v>
      </c>
      <c r="K89" s="1567">
        <f t="shared" si="17"/>
        <v>0</v>
      </c>
      <c r="L89" s="1567">
        <f t="shared" si="17"/>
        <v>0</v>
      </c>
      <c r="M89" s="1567">
        <f t="shared" si="17"/>
        <v>0</v>
      </c>
      <c r="N89" s="1567">
        <f t="shared" si="17"/>
        <v>0</v>
      </c>
      <c r="O89" s="1567">
        <f t="shared" si="17"/>
        <v>0</v>
      </c>
      <c r="P89" s="1567">
        <f t="shared" si="17"/>
        <v>0</v>
      </c>
      <c r="Q89" s="1567">
        <f t="shared" si="17"/>
        <v>0</v>
      </c>
      <c r="R89" s="1567">
        <f t="shared" si="17"/>
        <v>0</v>
      </c>
      <c r="S89" s="1567">
        <f t="shared" si="17"/>
        <v>0</v>
      </c>
      <c r="T89" s="1567">
        <f t="shared" si="17"/>
        <v>0</v>
      </c>
      <c r="U89" s="1567">
        <f t="shared" si="17"/>
        <v>0</v>
      </c>
      <c r="V89" s="1567">
        <f t="shared" si="17"/>
        <v>0</v>
      </c>
      <c r="W89" s="1568">
        <f t="shared" si="17"/>
        <v>0</v>
      </c>
      <c r="X89" s="1460"/>
      <c r="Y89" s="979"/>
    </row>
    <row r="90" spans="2:25" ht="15" thickBot="1" x14ac:dyDescent="0.4">
      <c r="B90" s="1565"/>
      <c r="C90" s="1459"/>
      <c r="D90" s="218" t="s">
        <v>1013</v>
      </c>
      <c r="E90" s="220"/>
      <c r="F90" s="117"/>
      <c r="G90" s="1461"/>
      <c r="H90" s="1040" t="str">
        <f>IFERROR(I90/'2A'!$P$39,"")</f>
        <v/>
      </c>
      <c r="I90" s="1375">
        <f>'8C'!R42+'8C'!R56</f>
        <v>0</v>
      </c>
      <c r="J90" s="1376">
        <f t="shared" ref="J90:W90" si="18">I90+(I90*$G88)</f>
        <v>0</v>
      </c>
      <c r="K90" s="1376">
        <f t="shared" si="18"/>
        <v>0</v>
      </c>
      <c r="L90" s="1376">
        <f t="shared" si="18"/>
        <v>0</v>
      </c>
      <c r="M90" s="1376">
        <f t="shared" si="18"/>
        <v>0</v>
      </c>
      <c r="N90" s="1376">
        <f t="shared" si="18"/>
        <v>0</v>
      </c>
      <c r="O90" s="1376">
        <f t="shared" si="18"/>
        <v>0</v>
      </c>
      <c r="P90" s="1376">
        <f t="shared" si="18"/>
        <v>0</v>
      </c>
      <c r="Q90" s="1376">
        <f t="shared" si="18"/>
        <v>0</v>
      </c>
      <c r="R90" s="1376">
        <f t="shared" si="18"/>
        <v>0</v>
      </c>
      <c r="S90" s="1376">
        <f t="shared" si="18"/>
        <v>0</v>
      </c>
      <c r="T90" s="1376">
        <f t="shared" si="18"/>
        <v>0</v>
      </c>
      <c r="U90" s="1376">
        <f t="shared" si="18"/>
        <v>0</v>
      </c>
      <c r="V90" s="1376">
        <f t="shared" si="18"/>
        <v>0</v>
      </c>
      <c r="W90" s="1377">
        <f t="shared" si="18"/>
        <v>0</v>
      </c>
      <c r="X90" s="1460"/>
      <c r="Y90" s="979"/>
    </row>
    <row r="91" spans="2:25" ht="7.5" customHeight="1" x14ac:dyDescent="0.35">
      <c r="B91" s="1565"/>
      <c r="C91" s="1464"/>
      <c r="D91" s="234"/>
      <c r="E91" s="1465"/>
      <c r="F91" s="306"/>
      <c r="G91" s="306"/>
      <c r="H91" s="306"/>
      <c r="I91" s="1466"/>
      <c r="J91" s="1466"/>
      <c r="K91" s="1466"/>
      <c r="L91" s="1466"/>
      <c r="M91" s="1466"/>
      <c r="N91" s="1466"/>
      <c r="O91" s="1466"/>
      <c r="P91" s="1466"/>
      <c r="Q91" s="1466"/>
      <c r="R91" s="1466"/>
      <c r="S91" s="1466"/>
      <c r="T91" s="1466"/>
      <c r="U91" s="1466"/>
      <c r="V91" s="1466"/>
      <c r="W91" s="1467"/>
      <c r="X91" s="1468"/>
      <c r="Y91" s="979"/>
    </row>
    <row r="92" spans="2:25" ht="7.5" customHeight="1" x14ac:dyDescent="0.35">
      <c r="B92" s="1565"/>
      <c r="C92" s="117"/>
      <c r="D92" s="218"/>
      <c r="E92" s="220"/>
      <c r="F92" s="117"/>
      <c r="G92" s="117"/>
      <c r="H92" s="117"/>
      <c r="I92" s="1089"/>
      <c r="J92" s="1089"/>
      <c r="K92" s="1089"/>
      <c r="L92" s="1089"/>
      <c r="M92" s="1089"/>
      <c r="N92" s="1089"/>
      <c r="O92" s="1089"/>
      <c r="P92" s="1089"/>
      <c r="Q92" s="1089"/>
      <c r="R92" s="1089"/>
      <c r="S92" s="1089"/>
      <c r="T92" s="1089"/>
      <c r="U92" s="1089"/>
      <c r="V92" s="1089"/>
      <c r="W92" s="1090"/>
      <c r="X92"/>
      <c r="Y92" s="979"/>
    </row>
    <row r="93" spans="2:25" x14ac:dyDescent="0.35">
      <c r="B93" s="1565"/>
      <c r="C93" s="117"/>
      <c r="D93" s="1994" t="s">
        <v>385</v>
      </c>
      <c r="E93" s="1994"/>
      <c r="F93" s="208"/>
      <c r="G93" s="208"/>
      <c r="H93" s="208"/>
      <c r="I93" s="208"/>
      <c r="J93" s="208"/>
      <c r="K93" s="208"/>
      <c r="L93" s="208"/>
      <c r="M93" s="208"/>
      <c r="N93" s="208"/>
      <c r="O93" s="208"/>
      <c r="P93" s="208"/>
      <c r="Q93" s="208"/>
      <c r="R93" s="208"/>
      <c r="S93" s="208"/>
      <c r="T93" s="208"/>
      <c r="U93" s="208"/>
      <c r="V93" s="208"/>
      <c r="W93" s="208"/>
      <c r="X93"/>
      <c r="Y93" s="979"/>
    </row>
    <row r="94" spans="2:25" ht="7.5" customHeight="1" thickBot="1" x14ac:dyDescent="0.4">
      <c r="B94" s="1565"/>
      <c r="C94" s="117"/>
      <c r="D94" s="1469"/>
      <c r="E94" s="1469"/>
      <c r="F94" s="117"/>
      <c r="G94" s="117"/>
      <c r="H94" s="117"/>
      <c r="I94" s="117"/>
      <c r="J94" s="117"/>
      <c r="K94" s="117"/>
      <c r="L94" s="117"/>
      <c r="M94" s="117"/>
      <c r="N94" s="117"/>
      <c r="O94" s="117"/>
      <c r="P94" s="117"/>
      <c r="Q94" s="117"/>
      <c r="R94" s="117"/>
      <c r="S94" s="117"/>
      <c r="T94" s="117"/>
      <c r="U94" s="117"/>
      <c r="V94" s="117"/>
      <c r="W94" s="117"/>
      <c r="X94"/>
      <c r="Y94" s="979"/>
    </row>
    <row r="95" spans="2:25" ht="15" thickBot="1" x14ac:dyDescent="0.4">
      <c r="B95" s="1565"/>
      <c r="C95" s="117"/>
      <c r="D95" s="1469"/>
      <c r="E95" s="1998" t="s">
        <v>1015</v>
      </c>
      <c r="F95" s="1998"/>
      <c r="G95" s="1998"/>
      <c r="H95" s="1999"/>
      <c r="I95" s="1578">
        <f>I81-I90</f>
        <v>0</v>
      </c>
      <c r="J95" s="1579">
        <f t="shared" ref="J95:W95" si="19">J81-J90</f>
        <v>0</v>
      </c>
      <c r="K95" s="1579">
        <f t="shared" si="19"/>
        <v>0</v>
      </c>
      <c r="L95" s="1579">
        <f t="shared" si="19"/>
        <v>0</v>
      </c>
      <c r="M95" s="1579">
        <f t="shared" si="19"/>
        <v>0</v>
      </c>
      <c r="N95" s="1579">
        <f t="shared" si="19"/>
        <v>0</v>
      </c>
      <c r="O95" s="1579">
        <f t="shared" si="19"/>
        <v>0</v>
      </c>
      <c r="P95" s="1579">
        <f t="shared" si="19"/>
        <v>0</v>
      </c>
      <c r="Q95" s="1579">
        <f t="shared" si="19"/>
        <v>0</v>
      </c>
      <c r="R95" s="1579">
        <f t="shared" si="19"/>
        <v>0</v>
      </c>
      <c r="S95" s="1579">
        <f t="shared" si="19"/>
        <v>0</v>
      </c>
      <c r="T95" s="1579">
        <f t="shared" si="19"/>
        <v>0</v>
      </c>
      <c r="U95" s="1579">
        <f t="shared" si="19"/>
        <v>0</v>
      </c>
      <c r="V95" s="1579">
        <f t="shared" si="19"/>
        <v>0</v>
      </c>
      <c r="W95" s="1580">
        <f t="shared" si="19"/>
        <v>0</v>
      </c>
      <c r="X95"/>
      <c r="Y95" s="979"/>
    </row>
    <row r="96" spans="2:25" ht="7.5" customHeight="1" thickBot="1" x14ac:dyDescent="0.4">
      <c r="B96" s="1565"/>
      <c r="C96" s="117"/>
      <c r="D96" s="1469"/>
      <c r="E96" s="1469"/>
      <c r="F96" s="117"/>
      <c r="G96" s="117"/>
      <c r="H96" s="117"/>
      <c r="I96" s="117"/>
      <c r="J96" s="117"/>
      <c r="K96" s="117"/>
      <c r="L96" s="117"/>
      <c r="M96" s="117"/>
      <c r="N96" s="117"/>
      <c r="O96" s="117"/>
      <c r="P96" s="117"/>
      <c r="Q96" s="117"/>
      <c r="R96" s="117"/>
      <c r="S96" s="117"/>
      <c r="T96" s="117"/>
      <c r="U96" s="117"/>
      <c r="V96" s="117"/>
      <c r="W96" s="117"/>
      <c r="X96"/>
      <c r="Y96" s="979"/>
    </row>
    <row r="97" spans="2:25" ht="15" thickBot="1" x14ac:dyDescent="0.4">
      <c r="B97" s="1565"/>
      <c r="C97" s="117"/>
      <c r="D97" s="118" t="s">
        <v>386</v>
      </c>
      <c r="E97" s="117"/>
      <c r="F97" s="117"/>
      <c r="G97" s="1987" t="s">
        <v>387</v>
      </c>
      <c r="H97" s="1988"/>
      <c r="I97" s="200" t="s">
        <v>340</v>
      </c>
      <c r="J97" s="550" t="s">
        <v>341</v>
      </c>
      <c r="K97" s="550" t="s">
        <v>342</v>
      </c>
      <c r="L97" s="550" t="s">
        <v>343</v>
      </c>
      <c r="M97" s="550" t="s">
        <v>344</v>
      </c>
      <c r="N97" s="550" t="s">
        <v>345</v>
      </c>
      <c r="O97" s="550" t="s">
        <v>346</v>
      </c>
      <c r="P97" s="550" t="s">
        <v>395</v>
      </c>
      <c r="Q97" s="550" t="s">
        <v>396</v>
      </c>
      <c r="R97" s="550" t="s">
        <v>397</v>
      </c>
      <c r="S97" s="550" t="s">
        <v>398</v>
      </c>
      <c r="T97" s="550" t="s">
        <v>399</v>
      </c>
      <c r="U97" s="550" t="s">
        <v>400</v>
      </c>
      <c r="V97" s="550" t="s">
        <v>401</v>
      </c>
      <c r="W97" s="555" t="s">
        <v>402</v>
      </c>
      <c r="X97"/>
      <c r="Y97" s="979"/>
    </row>
    <row r="98" spans="2:25" x14ac:dyDescent="0.35">
      <c r="B98" s="1565"/>
      <c r="C98" s="117"/>
      <c r="D98" s="1989" t="s">
        <v>388</v>
      </c>
      <c r="E98" s="1990"/>
      <c r="F98" s="1991"/>
      <c r="G98" s="1992">
        <v>0</v>
      </c>
      <c r="H98" s="1993"/>
      <c r="I98" s="1359">
        <v>0</v>
      </c>
      <c r="J98" s="1360">
        <v>0</v>
      </c>
      <c r="K98" s="1360">
        <v>0</v>
      </c>
      <c r="L98" s="1360">
        <v>0</v>
      </c>
      <c r="M98" s="1360">
        <v>0</v>
      </c>
      <c r="N98" s="1360">
        <v>0</v>
      </c>
      <c r="O98" s="1360">
        <v>0</v>
      </c>
      <c r="P98" s="1360">
        <v>0</v>
      </c>
      <c r="Q98" s="1360">
        <v>0</v>
      </c>
      <c r="R98" s="1360">
        <v>0</v>
      </c>
      <c r="S98" s="1360">
        <v>0</v>
      </c>
      <c r="T98" s="1360">
        <v>0</v>
      </c>
      <c r="U98" s="1360">
        <v>0</v>
      </c>
      <c r="V98" s="1360">
        <v>0</v>
      </c>
      <c r="W98" s="1361">
        <v>0</v>
      </c>
      <c r="X98"/>
      <c r="Y98" s="979"/>
    </row>
    <row r="99" spans="2:25" x14ac:dyDescent="0.35">
      <c r="B99" s="1565"/>
      <c r="C99" s="117"/>
      <c r="D99" s="1995" t="s">
        <v>389</v>
      </c>
      <c r="E99" s="1996"/>
      <c r="F99" s="1997"/>
      <c r="G99" s="1978">
        <v>0</v>
      </c>
      <c r="H99" s="1979"/>
      <c r="I99" s="1362">
        <v>0</v>
      </c>
      <c r="J99" s="1363">
        <v>0</v>
      </c>
      <c r="K99" s="1363">
        <v>0</v>
      </c>
      <c r="L99" s="1363">
        <v>0</v>
      </c>
      <c r="M99" s="1363">
        <v>0</v>
      </c>
      <c r="N99" s="1363">
        <v>0</v>
      </c>
      <c r="O99" s="1363">
        <v>0</v>
      </c>
      <c r="P99" s="1363">
        <v>0</v>
      </c>
      <c r="Q99" s="1363">
        <v>0</v>
      </c>
      <c r="R99" s="1363">
        <v>0</v>
      </c>
      <c r="S99" s="1363">
        <v>0</v>
      </c>
      <c r="T99" s="1363">
        <v>0</v>
      </c>
      <c r="U99" s="1363">
        <v>0</v>
      </c>
      <c r="V99" s="1363">
        <v>0</v>
      </c>
      <c r="W99" s="1364">
        <v>0</v>
      </c>
      <c r="X99"/>
      <c r="Y99" s="979"/>
    </row>
    <row r="100" spans="2:25" ht="15" thickBot="1" x14ac:dyDescent="0.4">
      <c r="B100" s="1565"/>
      <c r="C100" s="117"/>
      <c r="D100" s="1980" t="s">
        <v>698</v>
      </c>
      <c r="E100" s="1981"/>
      <c r="F100" s="1982"/>
      <c r="G100" s="1983">
        <v>0</v>
      </c>
      <c r="H100" s="1984"/>
      <c r="I100" s="1365">
        <v>0</v>
      </c>
      <c r="J100" s="1366">
        <v>0</v>
      </c>
      <c r="K100" s="1366">
        <v>0</v>
      </c>
      <c r="L100" s="1366">
        <v>0</v>
      </c>
      <c r="M100" s="1366">
        <v>0</v>
      </c>
      <c r="N100" s="1366">
        <v>0</v>
      </c>
      <c r="O100" s="1366">
        <v>0</v>
      </c>
      <c r="P100" s="1366">
        <v>0</v>
      </c>
      <c r="Q100" s="1366">
        <v>0</v>
      </c>
      <c r="R100" s="1366">
        <v>0</v>
      </c>
      <c r="S100" s="1366">
        <v>0</v>
      </c>
      <c r="T100" s="1366">
        <v>0</v>
      </c>
      <c r="U100" s="1366">
        <v>0</v>
      </c>
      <c r="V100" s="1366">
        <v>0</v>
      </c>
      <c r="W100" s="1367">
        <v>0</v>
      </c>
      <c r="X100"/>
      <c r="Y100" s="979"/>
    </row>
    <row r="101" spans="2:25" ht="15" thickTop="1" x14ac:dyDescent="0.35">
      <c r="B101" s="1565"/>
      <c r="C101" s="117"/>
      <c r="D101" s="467"/>
      <c r="E101" s="467"/>
      <c r="F101" s="467"/>
      <c r="G101" s="468"/>
      <c r="H101" s="469" t="s">
        <v>390</v>
      </c>
      <c r="I101" s="1407">
        <f>SUM(I98:I100)</f>
        <v>0</v>
      </c>
      <c r="J101" s="1408">
        <f t="shared" ref="J101:O101" si="20">SUM(J98:J100)</f>
        <v>0</v>
      </c>
      <c r="K101" s="1408">
        <f t="shared" si="20"/>
        <v>0</v>
      </c>
      <c r="L101" s="1408">
        <f t="shared" si="20"/>
        <v>0</v>
      </c>
      <c r="M101" s="1408">
        <f t="shared" si="20"/>
        <v>0</v>
      </c>
      <c r="N101" s="1408">
        <f t="shared" si="20"/>
        <v>0</v>
      </c>
      <c r="O101" s="1408">
        <f t="shared" si="20"/>
        <v>0</v>
      </c>
      <c r="P101" s="1408">
        <f>SUM(P98:P100)</f>
        <v>0</v>
      </c>
      <c r="Q101" s="1408">
        <f t="shared" ref="Q101:W101" si="21">SUM(Q98:Q100)</f>
        <v>0</v>
      </c>
      <c r="R101" s="1408">
        <f t="shared" si="21"/>
        <v>0</v>
      </c>
      <c r="S101" s="1408">
        <f t="shared" si="21"/>
        <v>0</v>
      </c>
      <c r="T101" s="1408">
        <f t="shared" si="21"/>
        <v>0</v>
      </c>
      <c r="U101" s="1408">
        <f t="shared" si="21"/>
        <v>0</v>
      </c>
      <c r="V101" s="1408">
        <f t="shared" si="21"/>
        <v>0</v>
      </c>
      <c r="W101" s="1409">
        <f t="shared" si="21"/>
        <v>0</v>
      </c>
      <c r="X101"/>
      <c r="Y101" s="979"/>
    </row>
    <row r="102" spans="2:25" x14ac:dyDescent="0.35">
      <c r="B102" s="1565"/>
      <c r="C102" s="117"/>
      <c r="D102" s="467"/>
      <c r="E102" s="467"/>
      <c r="F102" s="158"/>
      <c r="G102" s="1335"/>
      <c r="H102" s="1335" t="s">
        <v>1014</v>
      </c>
      <c r="I102" s="827" t="str">
        <f>IFERROR((I81-I90)/I101,"0 ")</f>
        <v xml:space="preserve">0 </v>
      </c>
      <c r="J102" s="828" t="str">
        <f t="shared" ref="J102:W102" si="22">IFERROR(J81/J101,"0 ")</f>
        <v xml:space="preserve">0 </v>
      </c>
      <c r="K102" s="828" t="str">
        <f t="shared" si="22"/>
        <v xml:space="preserve">0 </v>
      </c>
      <c r="L102" s="828" t="str">
        <f t="shared" si="22"/>
        <v xml:space="preserve">0 </v>
      </c>
      <c r="M102" s="828" t="str">
        <f t="shared" si="22"/>
        <v xml:space="preserve">0 </v>
      </c>
      <c r="N102" s="828" t="str">
        <f t="shared" si="22"/>
        <v xml:space="preserve">0 </v>
      </c>
      <c r="O102" s="828" t="str">
        <f t="shared" si="22"/>
        <v xml:space="preserve">0 </v>
      </c>
      <c r="P102" s="828" t="str">
        <f t="shared" si="22"/>
        <v xml:space="preserve">0 </v>
      </c>
      <c r="Q102" s="828" t="str">
        <f t="shared" si="22"/>
        <v xml:space="preserve">0 </v>
      </c>
      <c r="R102" s="828" t="str">
        <f t="shared" si="22"/>
        <v xml:space="preserve">0 </v>
      </c>
      <c r="S102" s="828" t="str">
        <f t="shared" si="22"/>
        <v xml:space="preserve">0 </v>
      </c>
      <c r="T102" s="828" t="str">
        <f t="shared" si="22"/>
        <v xml:space="preserve">0 </v>
      </c>
      <c r="U102" s="828" t="str">
        <f t="shared" si="22"/>
        <v xml:space="preserve">0 </v>
      </c>
      <c r="V102" s="828" t="str">
        <f t="shared" si="22"/>
        <v xml:space="preserve">0 </v>
      </c>
      <c r="W102" s="829" t="str">
        <f t="shared" si="22"/>
        <v xml:space="preserve">0 </v>
      </c>
      <c r="X102"/>
      <c r="Y102" s="979"/>
    </row>
    <row r="103" spans="2:25" ht="15" thickBot="1" x14ac:dyDescent="0.4">
      <c r="B103" s="1565"/>
      <c r="C103" s="117"/>
      <c r="D103" s="467"/>
      <c r="E103" s="467"/>
      <c r="F103" s="1985" t="s">
        <v>615</v>
      </c>
      <c r="G103" s="1985"/>
      <c r="H103" s="1986"/>
      <c r="I103" s="1356">
        <f>(I81-(I90+I101))</f>
        <v>0</v>
      </c>
      <c r="J103" s="1357">
        <f t="shared" ref="J103:W103" si="23">(J81-J101)</f>
        <v>0</v>
      </c>
      <c r="K103" s="1357">
        <f t="shared" si="23"/>
        <v>0</v>
      </c>
      <c r="L103" s="1357">
        <f t="shared" si="23"/>
        <v>0</v>
      </c>
      <c r="M103" s="1357">
        <f t="shared" si="23"/>
        <v>0</v>
      </c>
      <c r="N103" s="1357">
        <f t="shared" si="23"/>
        <v>0</v>
      </c>
      <c r="O103" s="1357">
        <f t="shared" si="23"/>
        <v>0</v>
      </c>
      <c r="P103" s="1357">
        <f t="shared" si="23"/>
        <v>0</v>
      </c>
      <c r="Q103" s="1357">
        <f t="shared" si="23"/>
        <v>0</v>
      </c>
      <c r="R103" s="1357">
        <f t="shared" si="23"/>
        <v>0</v>
      </c>
      <c r="S103" s="1357">
        <f t="shared" si="23"/>
        <v>0</v>
      </c>
      <c r="T103" s="1357">
        <f t="shared" si="23"/>
        <v>0</v>
      </c>
      <c r="U103" s="1357">
        <f t="shared" si="23"/>
        <v>0</v>
      </c>
      <c r="V103" s="1357">
        <f t="shared" si="23"/>
        <v>0</v>
      </c>
      <c r="W103" s="1358">
        <f t="shared" si="23"/>
        <v>0</v>
      </c>
      <c r="X103"/>
      <c r="Y103" s="979"/>
    </row>
    <row r="104" spans="2:25" ht="7.5" customHeight="1" thickBot="1" x14ac:dyDescent="0.4">
      <c r="B104" s="1565"/>
      <c r="C104" s="117"/>
      <c r="D104" s="467"/>
      <c r="E104" s="467"/>
      <c r="F104" s="467"/>
      <c r="G104" s="468"/>
      <c r="H104" s="468"/>
      <c r="I104" s="470"/>
      <c r="J104" s="470"/>
      <c r="K104" s="470"/>
      <c r="L104" s="470"/>
      <c r="M104" s="470"/>
      <c r="N104" s="470"/>
      <c r="O104" s="470"/>
      <c r="P104" s="117"/>
      <c r="Q104" s="117"/>
      <c r="R104" s="117"/>
      <c r="S104" s="117"/>
      <c r="T104" s="117"/>
      <c r="U104" s="117"/>
      <c r="V104" s="117"/>
      <c r="W104" s="117"/>
      <c r="X104"/>
      <c r="Y104" s="979"/>
    </row>
    <row r="105" spans="2:25" ht="15" thickBot="1" x14ac:dyDescent="0.4">
      <c r="B105" s="1565"/>
      <c r="C105" s="117"/>
      <c r="D105" s="118" t="s">
        <v>391</v>
      </c>
      <c r="E105" s="117"/>
      <c r="F105" s="117"/>
      <c r="G105" s="1987" t="s">
        <v>387</v>
      </c>
      <c r="H105" s="1988"/>
      <c r="I105" s="200" t="s">
        <v>340</v>
      </c>
      <c r="J105" s="550" t="s">
        <v>341</v>
      </c>
      <c r="K105" s="550" t="s">
        <v>342</v>
      </c>
      <c r="L105" s="550" t="s">
        <v>343</v>
      </c>
      <c r="M105" s="550" t="s">
        <v>344</v>
      </c>
      <c r="N105" s="550" t="s">
        <v>345</v>
      </c>
      <c r="O105" s="550" t="s">
        <v>346</v>
      </c>
      <c r="P105" s="550" t="s">
        <v>395</v>
      </c>
      <c r="Q105" s="550" t="s">
        <v>396</v>
      </c>
      <c r="R105" s="550" t="s">
        <v>397</v>
      </c>
      <c r="S105" s="550" t="s">
        <v>398</v>
      </c>
      <c r="T105" s="550" t="s">
        <v>399</v>
      </c>
      <c r="U105" s="550" t="s">
        <v>400</v>
      </c>
      <c r="V105" s="550" t="s">
        <v>401</v>
      </c>
      <c r="W105" s="555" t="s">
        <v>402</v>
      </c>
      <c r="X105"/>
      <c r="Y105" s="979"/>
    </row>
    <row r="106" spans="2:25" x14ac:dyDescent="0.35">
      <c r="B106" s="1565"/>
      <c r="C106" s="117"/>
      <c r="D106" s="1989" t="s">
        <v>392</v>
      </c>
      <c r="E106" s="1990"/>
      <c r="F106" s="1991"/>
      <c r="G106" s="1992">
        <v>0</v>
      </c>
      <c r="H106" s="1993"/>
      <c r="I106" s="1359">
        <v>0</v>
      </c>
      <c r="J106" s="1360">
        <v>0</v>
      </c>
      <c r="K106" s="1360">
        <v>0</v>
      </c>
      <c r="L106" s="1360">
        <v>0</v>
      </c>
      <c r="M106" s="1360">
        <v>0</v>
      </c>
      <c r="N106" s="1360">
        <v>0</v>
      </c>
      <c r="O106" s="1360">
        <v>0</v>
      </c>
      <c r="P106" s="1360">
        <v>0</v>
      </c>
      <c r="Q106" s="1360">
        <v>0</v>
      </c>
      <c r="R106" s="1360">
        <v>0</v>
      </c>
      <c r="S106" s="1360">
        <v>0</v>
      </c>
      <c r="T106" s="1360">
        <v>0</v>
      </c>
      <c r="U106" s="1360">
        <v>0</v>
      </c>
      <c r="V106" s="1360">
        <v>0</v>
      </c>
      <c r="W106" s="1410">
        <v>0</v>
      </c>
      <c r="X106"/>
      <c r="Y106" s="979"/>
    </row>
    <row r="107" spans="2:25" x14ac:dyDescent="0.35">
      <c r="B107" s="1565"/>
      <c r="C107" s="117"/>
      <c r="D107" s="1975" t="s">
        <v>393</v>
      </c>
      <c r="E107" s="1976"/>
      <c r="F107" s="1977"/>
      <c r="G107" s="1978">
        <v>0</v>
      </c>
      <c r="H107" s="1979"/>
      <c r="I107" s="1362">
        <v>0</v>
      </c>
      <c r="J107" s="1363">
        <v>0</v>
      </c>
      <c r="K107" s="1363">
        <v>0</v>
      </c>
      <c r="L107" s="1363">
        <v>0</v>
      </c>
      <c r="M107" s="1363">
        <v>0</v>
      </c>
      <c r="N107" s="1363">
        <v>0</v>
      </c>
      <c r="O107" s="1363">
        <v>0</v>
      </c>
      <c r="P107" s="1363">
        <v>0</v>
      </c>
      <c r="Q107" s="1363">
        <v>0</v>
      </c>
      <c r="R107" s="1363">
        <v>0</v>
      </c>
      <c r="S107" s="1363">
        <v>0</v>
      </c>
      <c r="T107" s="1363">
        <v>0</v>
      </c>
      <c r="U107" s="1363">
        <v>0</v>
      </c>
      <c r="V107" s="1363">
        <v>0</v>
      </c>
      <c r="W107" s="1411">
        <v>0</v>
      </c>
      <c r="X107"/>
      <c r="Y107" s="979"/>
    </row>
    <row r="108" spans="2:25" x14ac:dyDescent="0.35">
      <c r="B108" s="1565"/>
      <c r="C108" s="117"/>
      <c r="D108" s="1975" t="s">
        <v>394</v>
      </c>
      <c r="E108" s="1976"/>
      <c r="F108" s="1977"/>
      <c r="G108" s="1978">
        <v>0</v>
      </c>
      <c r="H108" s="1979"/>
      <c r="I108" s="1362">
        <v>0</v>
      </c>
      <c r="J108" s="1363">
        <v>0</v>
      </c>
      <c r="K108" s="1363">
        <v>0</v>
      </c>
      <c r="L108" s="1363">
        <v>0</v>
      </c>
      <c r="M108" s="1363">
        <v>0</v>
      </c>
      <c r="N108" s="1363">
        <v>0</v>
      </c>
      <c r="O108" s="1363">
        <v>0</v>
      </c>
      <c r="P108" s="1363">
        <v>0</v>
      </c>
      <c r="Q108" s="1363">
        <v>0</v>
      </c>
      <c r="R108" s="1363">
        <v>0</v>
      </c>
      <c r="S108" s="1363">
        <v>0</v>
      </c>
      <c r="T108" s="1363">
        <v>0</v>
      </c>
      <c r="U108" s="1363">
        <v>0</v>
      </c>
      <c r="V108" s="1363">
        <v>0</v>
      </c>
      <c r="W108" s="1411">
        <v>0</v>
      </c>
      <c r="X108"/>
      <c r="Y108" s="979"/>
    </row>
    <row r="109" spans="2:25" ht="15" thickBot="1" x14ac:dyDescent="0.4">
      <c r="B109" s="1565"/>
      <c r="C109" s="117"/>
      <c r="D109" s="1980" t="s">
        <v>699</v>
      </c>
      <c r="E109" s="1981"/>
      <c r="F109" s="1982"/>
      <c r="G109" s="1983">
        <v>0</v>
      </c>
      <c r="H109" s="1984"/>
      <c r="I109" s="1412">
        <v>0</v>
      </c>
      <c r="J109" s="1413">
        <v>0</v>
      </c>
      <c r="K109" s="1413">
        <v>0</v>
      </c>
      <c r="L109" s="1413">
        <v>0</v>
      </c>
      <c r="M109" s="1413">
        <v>0</v>
      </c>
      <c r="N109" s="1413">
        <v>0</v>
      </c>
      <c r="O109" s="1413">
        <v>0</v>
      </c>
      <c r="P109" s="1413">
        <v>0</v>
      </c>
      <c r="Q109" s="1413">
        <v>0</v>
      </c>
      <c r="R109" s="1413">
        <v>0</v>
      </c>
      <c r="S109" s="1413">
        <v>0</v>
      </c>
      <c r="T109" s="1413">
        <v>0</v>
      </c>
      <c r="U109" s="1413">
        <v>0</v>
      </c>
      <c r="V109" s="1413">
        <v>0</v>
      </c>
      <c r="W109" s="1414">
        <v>0</v>
      </c>
      <c r="X109"/>
      <c r="Y109" s="979"/>
    </row>
    <row r="110" spans="2:25" ht="15.5" thickTop="1" thickBot="1" x14ac:dyDescent="0.4">
      <c r="B110" s="1565"/>
      <c r="C110" s="117"/>
      <c r="D110" s="117"/>
      <c r="E110" s="117"/>
      <c r="F110" s="831"/>
      <c r="G110" s="831"/>
      <c r="H110" s="830" t="s">
        <v>612</v>
      </c>
      <c r="I110" s="1415">
        <f>SUM(I106:I109)</f>
        <v>0</v>
      </c>
      <c r="J110" s="1416">
        <f t="shared" ref="J110:O110" si="24">SUM(J106:J109)</f>
        <v>0</v>
      </c>
      <c r="K110" s="1416">
        <f t="shared" si="24"/>
        <v>0</v>
      </c>
      <c r="L110" s="1416">
        <f t="shared" si="24"/>
        <v>0</v>
      </c>
      <c r="M110" s="1416">
        <f t="shared" si="24"/>
        <v>0</v>
      </c>
      <c r="N110" s="1416">
        <f t="shared" si="24"/>
        <v>0</v>
      </c>
      <c r="O110" s="1416">
        <f t="shared" si="24"/>
        <v>0</v>
      </c>
      <c r="P110" s="1416">
        <f>SUM(P106:P109)</f>
        <v>0</v>
      </c>
      <c r="Q110" s="1416">
        <f t="shared" ref="Q110:W110" si="25">SUM(Q106:Q109)</f>
        <v>0</v>
      </c>
      <c r="R110" s="1416">
        <f t="shared" si="25"/>
        <v>0</v>
      </c>
      <c r="S110" s="1416">
        <f t="shared" si="25"/>
        <v>0</v>
      </c>
      <c r="T110" s="1416">
        <f t="shared" si="25"/>
        <v>0</v>
      </c>
      <c r="U110" s="1416">
        <f t="shared" si="25"/>
        <v>0</v>
      </c>
      <c r="V110" s="1416">
        <f t="shared" si="25"/>
        <v>0</v>
      </c>
      <c r="W110" s="1417">
        <f t="shared" si="25"/>
        <v>0</v>
      </c>
      <c r="X110"/>
      <c r="Y110" s="979"/>
    </row>
    <row r="111" spans="2:25" ht="7.5" customHeight="1" thickBot="1" x14ac:dyDescent="0.4">
      <c r="B111" s="1565"/>
      <c r="C111" s="117"/>
      <c r="D111" s="117"/>
      <c r="E111" s="117"/>
      <c r="F111" s="832"/>
      <c r="G111" s="832"/>
      <c r="H111" s="802"/>
      <c r="I111" s="117"/>
      <c r="J111" s="117"/>
      <c r="K111" s="117"/>
      <c r="L111" s="117"/>
      <c r="M111" s="117"/>
      <c r="N111" s="117"/>
      <c r="O111" s="117"/>
      <c r="P111" s="117"/>
      <c r="Q111" s="117"/>
      <c r="R111" s="117"/>
      <c r="S111" s="117"/>
      <c r="T111" s="117"/>
      <c r="U111" s="117"/>
      <c r="V111" s="117"/>
      <c r="W111" s="117"/>
      <c r="X111"/>
      <c r="Y111" s="979"/>
    </row>
    <row r="112" spans="2:25" x14ac:dyDescent="0.35">
      <c r="B112" s="1565"/>
      <c r="C112" s="117"/>
      <c r="D112" s="117"/>
      <c r="E112" s="117"/>
      <c r="F112" s="832"/>
      <c r="G112" s="832"/>
      <c r="H112" s="802" t="s">
        <v>980</v>
      </c>
      <c r="I112" s="1418">
        <f t="shared" ref="I112:W112" si="26">I101+I110</f>
        <v>0</v>
      </c>
      <c r="J112" s="1419">
        <f t="shared" si="26"/>
        <v>0</v>
      </c>
      <c r="K112" s="1419">
        <f t="shared" si="26"/>
        <v>0</v>
      </c>
      <c r="L112" s="1419">
        <f t="shared" si="26"/>
        <v>0</v>
      </c>
      <c r="M112" s="1419">
        <f t="shared" si="26"/>
        <v>0</v>
      </c>
      <c r="N112" s="1419">
        <f t="shared" si="26"/>
        <v>0</v>
      </c>
      <c r="O112" s="1419">
        <f t="shared" si="26"/>
        <v>0</v>
      </c>
      <c r="P112" s="1419">
        <f t="shared" si="26"/>
        <v>0</v>
      </c>
      <c r="Q112" s="1419">
        <f t="shared" si="26"/>
        <v>0</v>
      </c>
      <c r="R112" s="1419">
        <f t="shared" si="26"/>
        <v>0</v>
      </c>
      <c r="S112" s="1419">
        <f t="shared" si="26"/>
        <v>0</v>
      </c>
      <c r="T112" s="1419">
        <f t="shared" si="26"/>
        <v>0</v>
      </c>
      <c r="U112" s="1419">
        <f t="shared" si="26"/>
        <v>0</v>
      </c>
      <c r="V112" s="1419">
        <f t="shared" si="26"/>
        <v>0</v>
      </c>
      <c r="W112" s="1420">
        <f t="shared" si="26"/>
        <v>0</v>
      </c>
      <c r="X112"/>
      <c r="Y112" s="979"/>
    </row>
    <row r="113" spans="2:25" x14ac:dyDescent="0.35">
      <c r="B113" s="1565"/>
      <c r="C113" s="117"/>
      <c r="D113" s="117"/>
      <c r="E113" s="117"/>
      <c r="F113" s="226"/>
      <c r="G113" s="226"/>
      <c r="H113" s="1336" t="s">
        <v>613</v>
      </c>
      <c r="I113" s="827" t="str">
        <f t="shared" ref="I113:W113" si="27">IFERROR((I81-I90)/I112,"0 ")</f>
        <v xml:space="preserve">0 </v>
      </c>
      <c r="J113" s="828" t="str">
        <f t="shared" si="27"/>
        <v xml:space="preserve">0 </v>
      </c>
      <c r="K113" s="828" t="str">
        <f t="shared" si="27"/>
        <v xml:space="preserve">0 </v>
      </c>
      <c r="L113" s="828" t="str">
        <f t="shared" si="27"/>
        <v xml:space="preserve">0 </v>
      </c>
      <c r="M113" s="828" t="str">
        <f t="shared" si="27"/>
        <v xml:space="preserve">0 </v>
      </c>
      <c r="N113" s="828" t="str">
        <f t="shared" si="27"/>
        <v xml:space="preserve">0 </v>
      </c>
      <c r="O113" s="828" t="str">
        <f t="shared" si="27"/>
        <v xml:space="preserve">0 </v>
      </c>
      <c r="P113" s="828" t="str">
        <f t="shared" si="27"/>
        <v xml:space="preserve">0 </v>
      </c>
      <c r="Q113" s="828" t="str">
        <f t="shared" si="27"/>
        <v xml:space="preserve">0 </v>
      </c>
      <c r="R113" s="828" t="str">
        <f t="shared" si="27"/>
        <v xml:space="preserve">0 </v>
      </c>
      <c r="S113" s="828" t="str">
        <f t="shared" si="27"/>
        <v xml:space="preserve">0 </v>
      </c>
      <c r="T113" s="828" t="str">
        <f t="shared" si="27"/>
        <v xml:space="preserve">0 </v>
      </c>
      <c r="U113" s="828" t="str">
        <f t="shared" si="27"/>
        <v xml:space="preserve">0 </v>
      </c>
      <c r="V113" s="828" t="str">
        <f t="shared" si="27"/>
        <v xml:space="preserve">0 </v>
      </c>
      <c r="W113" s="829" t="str">
        <f t="shared" si="27"/>
        <v xml:space="preserve">0 </v>
      </c>
      <c r="X113"/>
      <c r="Y113" s="979"/>
    </row>
    <row r="114" spans="2:25" ht="15" thickBot="1" x14ac:dyDescent="0.4">
      <c r="B114" s="1565"/>
      <c r="C114" s="117"/>
      <c r="D114" s="117"/>
      <c r="E114" s="117"/>
      <c r="F114" s="226"/>
      <c r="G114" s="241"/>
      <c r="H114" s="1336" t="s">
        <v>614</v>
      </c>
      <c r="I114" s="1421">
        <f t="shared" ref="I114:W114" si="28">I81-I90-I112</f>
        <v>0</v>
      </c>
      <c r="J114" s="1422">
        <f t="shared" si="28"/>
        <v>0</v>
      </c>
      <c r="K114" s="1422">
        <f t="shared" si="28"/>
        <v>0</v>
      </c>
      <c r="L114" s="1422">
        <f t="shared" si="28"/>
        <v>0</v>
      </c>
      <c r="M114" s="1422">
        <f t="shared" si="28"/>
        <v>0</v>
      </c>
      <c r="N114" s="1422">
        <f t="shared" si="28"/>
        <v>0</v>
      </c>
      <c r="O114" s="1422">
        <f t="shared" si="28"/>
        <v>0</v>
      </c>
      <c r="P114" s="1422">
        <f t="shared" si="28"/>
        <v>0</v>
      </c>
      <c r="Q114" s="1422">
        <f t="shared" si="28"/>
        <v>0</v>
      </c>
      <c r="R114" s="1422">
        <f t="shared" si="28"/>
        <v>0</v>
      </c>
      <c r="S114" s="1422">
        <f t="shared" si="28"/>
        <v>0</v>
      </c>
      <c r="T114" s="1422">
        <f t="shared" si="28"/>
        <v>0</v>
      </c>
      <c r="U114" s="1422">
        <f t="shared" si="28"/>
        <v>0</v>
      </c>
      <c r="V114" s="1422">
        <f t="shared" si="28"/>
        <v>0</v>
      </c>
      <c r="W114" s="1423">
        <f t="shared" si="28"/>
        <v>0</v>
      </c>
      <c r="X114"/>
      <c r="Y114" s="979"/>
    </row>
    <row r="115" spans="2:25" x14ac:dyDescent="0.35">
      <c r="B115" s="1565"/>
      <c r="C115"/>
      <c r="D115"/>
      <c r="E115"/>
      <c r="F115"/>
      <c r="G115"/>
      <c r="H115"/>
      <c r="I115"/>
      <c r="J115"/>
      <c r="K115"/>
      <c r="L115"/>
      <c r="M115"/>
      <c r="N115"/>
      <c r="O115"/>
      <c r="P115"/>
      <c r="Q115"/>
      <c r="R115"/>
      <c r="S115"/>
      <c r="T115"/>
      <c r="U115"/>
      <c r="V115"/>
      <c r="W115"/>
      <c r="X115"/>
      <c r="Y115" s="979"/>
    </row>
    <row r="116" spans="2:25" ht="15" thickBot="1" x14ac:dyDescent="0.4">
      <c r="B116" s="1565"/>
      <c r="C116"/>
      <c r="D116" t="s">
        <v>517</v>
      </c>
      <c r="E116"/>
      <c r="F116"/>
      <c r="G116"/>
      <c r="H116"/>
      <c r="I116"/>
      <c r="J116"/>
      <c r="K116"/>
      <c r="L116"/>
      <c r="M116"/>
      <c r="N116"/>
      <c r="O116"/>
      <c r="P116"/>
      <c r="Q116"/>
      <c r="R116"/>
      <c r="S116"/>
      <c r="T116"/>
      <c r="U116"/>
      <c r="V116"/>
      <c r="W116"/>
      <c r="X116"/>
      <c r="Y116" s="979"/>
    </row>
    <row r="117" spans="2:25" x14ac:dyDescent="0.35">
      <c r="B117" s="1565"/>
      <c r="C117"/>
      <c r="D117" s="1965"/>
      <c r="E117" s="1966"/>
      <c r="F117" s="1966"/>
      <c r="G117" s="1966"/>
      <c r="H117" s="1966"/>
      <c r="I117" s="1966"/>
      <c r="J117" s="1966"/>
      <c r="K117" s="1966"/>
      <c r="L117" s="1966"/>
      <c r="M117" s="1966"/>
      <c r="N117" s="1966"/>
      <c r="O117" s="1966"/>
      <c r="P117" s="1966"/>
      <c r="Q117" s="1966"/>
      <c r="R117" s="1966"/>
      <c r="S117" s="1966"/>
      <c r="T117" s="1966"/>
      <c r="U117" s="1966"/>
      <c r="V117" s="1966"/>
      <c r="W117" s="1967"/>
      <c r="X117"/>
      <c r="Y117" s="979"/>
    </row>
    <row r="118" spans="2:25" x14ac:dyDescent="0.35">
      <c r="B118" s="1565"/>
      <c r="C118"/>
      <c r="D118" s="1968"/>
      <c r="E118" s="1969"/>
      <c r="F118" s="1969"/>
      <c r="G118" s="1969"/>
      <c r="H118" s="1969"/>
      <c r="I118" s="1969"/>
      <c r="J118" s="1969"/>
      <c r="K118" s="1969"/>
      <c r="L118" s="1969"/>
      <c r="M118" s="1969"/>
      <c r="N118" s="1969"/>
      <c r="O118" s="1969"/>
      <c r="P118" s="1969"/>
      <c r="Q118" s="1969"/>
      <c r="R118" s="1969"/>
      <c r="S118" s="1969"/>
      <c r="T118" s="1969"/>
      <c r="U118" s="1969"/>
      <c r="V118" s="1969"/>
      <c r="W118" s="1970"/>
      <c r="X118"/>
      <c r="Y118" s="979"/>
    </row>
    <row r="119" spans="2:25" ht="15" thickBot="1" x14ac:dyDescent="0.4">
      <c r="B119" s="1565"/>
      <c r="C119"/>
      <c r="D119" s="1971"/>
      <c r="E119" s="1972"/>
      <c r="F119" s="1972"/>
      <c r="G119" s="1972"/>
      <c r="H119" s="1972"/>
      <c r="I119" s="1972"/>
      <c r="J119" s="1972"/>
      <c r="K119" s="1972"/>
      <c r="L119" s="1972"/>
      <c r="M119" s="1972"/>
      <c r="N119" s="1972"/>
      <c r="O119" s="1972"/>
      <c r="P119" s="1972"/>
      <c r="Q119" s="1972"/>
      <c r="R119" s="1972"/>
      <c r="S119" s="1972"/>
      <c r="T119" s="1972"/>
      <c r="U119" s="1972"/>
      <c r="V119" s="1972"/>
      <c r="W119" s="1973"/>
      <c r="X119"/>
      <c r="Y119" s="979"/>
    </row>
    <row r="120" spans="2:25" ht="15" thickBot="1" x14ac:dyDescent="0.4">
      <c r="B120" s="1569"/>
      <c r="C120" s="1288"/>
      <c r="D120" s="987"/>
      <c r="E120" s="987"/>
      <c r="F120" s="987"/>
      <c r="G120" s="987"/>
      <c r="H120" s="987"/>
      <c r="I120" s="987"/>
      <c r="J120" s="987"/>
      <c r="K120" s="987"/>
      <c r="L120" s="987"/>
      <c r="M120" s="987"/>
      <c r="N120" s="987"/>
      <c r="O120" s="987"/>
      <c r="P120" s="987"/>
      <c r="Q120" s="987"/>
      <c r="R120" s="987"/>
      <c r="S120" s="987"/>
      <c r="T120" s="987"/>
      <c r="U120" s="987"/>
      <c r="V120" s="987"/>
      <c r="W120" s="987"/>
      <c r="X120" s="1288"/>
      <c r="Y120" s="1292"/>
    </row>
    <row r="121" spans="2:25" ht="7.5" customHeight="1" x14ac:dyDescent="0.35"/>
    <row r="125" spans="2:25" ht="7.5" customHeight="1" x14ac:dyDescent="0.35"/>
    <row r="127" spans="2:25" ht="7.5" customHeight="1" x14ac:dyDescent="0.35"/>
    <row r="129" s="324" customFormat="1" x14ac:dyDescent="0.35"/>
    <row r="130" s="324" customFormat="1" ht="7.5" customHeight="1" x14ac:dyDescent="0.35"/>
    <row r="131" s="324" customFormat="1" x14ac:dyDescent="0.35"/>
    <row r="132" s="324" customFormat="1" x14ac:dyDescent="0.35"/>
    <row r="133" s="324" customFormat="1" x14ac:dyDescent="0.35"/>
    <row r="134" s="324" customFormat="1" x14ac:dyDescent="0.35"/>
    <row r="135" s="324" customFormat="1" x14ac:dyDescent="0.35"/>
    <row r="136" s="324" customFormat="1" x14ac:dyDescent="0.35"/>
    <row r="137" s="324" customFormat="1" x14ac:dyDescent="0.35"/>
    <row r="138" s="324" customFormat="1" x14ac:dyDescent="0.35"/>
    <row r="139" s="324" customFormat="1" x14ac:dyDescent="0.35"/>
    <row r="140" s="324" customFormat="1" x14ac:dyDescent="0.35"/>
    <row r="141" s="324" customFormat="1" x14ac:dyDescent="0.35"/>
    <row r="142" s="324" customFormat="1" x14ac:dyDescent="0.35"/>
    <row r="143" s="324" customFormat="1" x14ac:dyDescent="0.35"/>
    <row r="144" s="324" customFormat="1" x14ac:dyDescent="0.35"/>
    <row r="145" s="324" customFormat="1" x14ac:dyDescent="0.35"/>
    <row r="146" s="324" customFormat="1" x14ac:dyDescent="0.35"/>
    <row r="147" s="324" customFormat="1" x14ac:dyDescent="0.35"/>
    <row r="148" s="324" customFormat="1" ht="7.5" customHeight="1" x14ac:dyDescent="0.35"/>
    <row r="149" s="324" customFormat="1" x14ac:dyDescent="0.35"/>
    <row r="150" s="324" customFormat="1" x14ac:dyDescent="0.35"/>
    <row r="151" s="324" customFormat="1" ht="9" customHeight="1" x14ac:dyDescent="0.35"/>
  </sheetData>
  <sheetProtection algorithmName="SHA-512" hashValue="xb9KVW8gqa4hejX3JQ/rBkLrmyIP6h5iyxAVmqQGmKHaikVyKyjPK4nqQYofBkVBYHzA4hlmhldZ+wktOJF7sw==" saltValue="+N1xonLhJ10N9b0is6gsYQ==" spinCount="100000" sheet="1" formatCells="0" formatColumns="0" formatRows="0"/>
  <mergeCells count="31">
    <mergeCell ref="D66:W66"/>
    <mergeCell ref="D29:G29"/>
    <mergeCell ref="D14:W14"/>
    <mergeCell ref="D16:N16"/>
    <mergeCell ref="D24:G24"/>
    <mergeCell ref="D25:G25"/>
    <mergeCell ref="D28:G28"/>
    <mergeCell ref="G106:H106"/>
    <mergeCell ref="D93:E93"/>
    <mergeCell ref="G97:H97"/>
    <mergeCell ref="D98:F98"/>
    <mergeCell ref="G98:H98"/>
    <mergeCell ref="D99:F99"/>
    <mergeCell ref="G99:H99"/>
    <mergeCell ref="E95:H95"/>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xr:uid="{00000000-0002-0000-1700-000000000000}"/>
    <dataValidation allowBlank="1" showInputMessage="1" showErrorMessage="1" promptTitle="Residential Vacancy Rate" prompt="Use estimate from Market Study, if applicable. _x000a__x000a_Default Value = 5.0%" sqref="H34" xr:uid="{00000000-0002-0000-1700-000001000000}"/>
    <dataValidation allowBlank="1" showInputMessage="1" showErrorMessage="1" promptTitle="Gross Rental Subsidy Income" prompt="Default Value = 2.5%" sqref="H25" xr:uid="{00000000-0002-0000-1700-000002000000}"/>
    <dataValidation allowBlank="1" showInputMessage="1" showErrorMessage="1" promptTitle="Gross Rental HA/HUD/USDA Subsidy" prompt="Default Value = 2.5%" sqref="H24" xr:uid="{00000000-0002-0000-1700-000003000000}"/>
    <dataValidation allowBlank="1" showInputMessage="1" showErrorMessage="1" promptTitle="Gross Tenant Paid Rental Income" prompt="Default Value = 2.5%" sqref="H23" xr:uid="{00000000-0002-0000-1700-000004000000}"/>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pageSetUpPr fitToPage="1"/>
  </sheetPr>
  <dimension ref="B7:F48"/>
  <sheetViews>
    <sheetView showGridLines="0" zoomScaleNormal="100" workbookViewId="0">
      <selection activeCell="J11" sqref="J11"/>
    </sheetView>
  </sheetViews>
  <sheetFormatPr defaultColWidth="9.1796875" defaultRowHeight="14.5" x14ac:dyDescent="0.35"/>
  <cols>
    <col min="1" max="2" width="1.7265625" style="324" customWidth="1"/>
    <col min="3" max="3" width="14.26953125" style="324" customWidth="1"/>
    <col min="4" max="4" width="10" style="324" customWidth="1"/>
    <col min="5" max="5" width="74.26953125" style="324" customWidth="1"/>
    <col min="6" max="6" width="1.7265625" style="324" customWidth="1"/>
    <col min="7" max="16384" width="9.1796875" style="324"/>
  </cols>
  <sheetData>
    <row r="7" spans="2:6" ht="15" thickBot="1" x14ac:dyDescent="0.4"/>
    <row r="8" spans="2:6" ht="9" customHeight="1" x14ac:dyDescent="0.35">
      <c r="B8" s="473"/>
      <c r="C8" s="273"/>
      <c r="D8" s="273"/>
      <c r="E8" s="474"/>
      <c r="F8" s="475"/>
    </row>
    <row r="9" spans="2:6" ht="18.5" x14ac:dyDescent="0.45">
      <c r="B9" s="476"/>
      <c r="C9" s="1702" t="s">
        <v>680</v>
      </c>
      <c r="D9" s="1702"/>
      <c r="E9" s="1702"/>
      <c r="F9" s="477"/>
    </row>
    <row r="10" spans="2:6" x14ac:dyDescent="0.35">
      <c r="B10" s="476"/>
      <c r="C10" s="117"/>
      <c r="D10" s="117"/>
      <c r="E10" s="194"/>
      <c r="F10" s="477"/>
    </row>
    <row r="11" spans="2:6" ht="15" thickBot="1" x14ac:dyDescent="0.4">
      <c r="B11" s="476"/>
      <c r="C11" s="2021" t="str">
        <f>IF('1'!G5="","Enter Project Name on Form 1",(CONCATENATE("Project Name: ",'1'!G5)))</f>
        <v>Enter Project Name on Form 1</v>
      </c>
      <c r="D11" s="2021"/>
      <c r="E11" s="2021"/>
      <c r="F11" s="477"/>
    </row>
    <row r="12" spans="2:6" ht="22.5" customHeight="1" x14ac:dyDescent="0.35">
      <c r="B12" s="476"/>
      <c r="C12" s="241"/>
      <c r="D12" s="241"/>
      <c r="E12" s="117"/>
      <c r="F12" s="477"/>
    </row>
    <row r="13" spans="2:6" x14ac:dyDescent="0.35">
      <c r="B13" s="476"/>
      <c r="C13" s="478" t="s">
        <v>404</v>
      </c>
      <c r="D13" s="478"/>
      <c r="E13" s="194"/>
      <c r="F13" s="477"/>
    </row>
    <row r="14" spans="2:6" ht="15" thickBot="1" x14ac:dyDescent="0.4">
      <c r="B14" s="476"/>
      <c r="C14" s="117" t="s">
        <v>1031</v>
      </c>
      <c r="D14" s="117"/>
      <c r="E14" s="194"/>
      <c r="F14" s="477"/>
    </row>
    <row r="15" spans="2:6" x14ac:dyDescent="0.35">
      <c r="B15" s="476"/>
      <c r="C15" s="2012"/>
      <c r="D15" s="2013"/>
      <c r="E15" s="2014"/>
      <c r="F15" s="477"/>
    </row>
    <row r="16" spans="2:6" x14ac:dyDescent="0.35">
      <c r="B16" s="476"/>
      <c r="C16" s="2015"/>
      <c r="D16" s="2016"/>
      <c r="E16" s="2017"/>
      <c r="F16" s="477"/>
    </row>
    <row r="17" spans="2:6" x14ac:dyDescent="0.35">
      <c r="B17" s="476"/>
      <c r="C17" s="2015"/>
      <c r="D17" s="2016"/>
      <c r="E17" s="2017"/>
      <c r="F17" s="477"/>
    </row>
    <row r="18" spans="2:6" ht="15" thickBot="1" x14ac:dyDescent="0.4">
      <c r="B18" s="476"/>
      <c r="C18" s="2018"/>
      <c r="D18" s="2019"/>
      <c r="E18" s="2020"/>
      <c r="F18" s="477"/>
    </row>
    <row r="19" spans="2:6" x14ac:dyDescent="0.35">
      <c r="B19" s="476"/>
      <c r="C19" s="118"/>
      <c r="D19" s="118"/>
      <c r="E19" s="194"/>
      <c r="F19" s="477"/>
    </row>
    <row r="20" spans="2:6" x14ac:dyDescent="0.35">
      <c r="B20" s="476"/>
      <c r="C20" s="478" t="s">
        <v>405</v>
      </c>
      <c r="D20" s="478"/>
      <c r="E20" s="118"/>
      <c r="F20" s="477"/>
    </row>
    <row r="21" spans="2:6" ht="7.5" customHeight="1" x14ac:dyDescent="0.35">
      <c r="B21" s="476"/>
      <c r="C21" s="479"/>
      <c r="D21" s="479"/>
      <c r="E21" s="118"/>
      <c r="F21" s="477"/>
    </row>
    <row r="22" spans="2:6" ht="15" thickBot="1" x14ac:dyDescent="0.4">
      <c r="B22" s="476"/>
      <c r="C22" s="217" t="s">
        <v>357</v>
      </c>
      <c r="D22" s="217"/>
      <c r="E22" s="117"/>
      <c r="F22" s="477"/>
    </row>
    <row r="23" spans="2:6" x14ac:dyDescent="0.35">
      <c r="B23" s="476"/>
      <c r="C23" s="240" t="s">
        <v>359</v>
      </c>
      <c r="D23" s="240"/>
      <c r="E23" s="718" t="str">
        <f>IF('8D'!I41&lt;&gt;0,"Cost listed on Form 8E. Please provide detail here. (Overwrite this text with your answer)","")</f>
        <v/>
      </c>
      <c r="F23" s="477"/>
    </row>
    <row r="24" spans="2:6" x14ac:dyDescent="0.35">
      <c r="B24" s="476"/>
      <c r="C24" s="240" t="s">
        <v>360</v>
      </c>
      <c r="D24" s="240"/>
      <c r="E24" s="719" t="str">
        <f>IF('8D'!I42&lt;&gt;0,"Cost listed on Form 8E. Please provide detail here. (Overwrite this text with your answer)","")</f>
        <v/>
      </c>
      <c r="F24" s="477"/>
    </row>
    <row r="25" spans="2:6" x14ac:dyDescent="0.35">
      <c r="B25" s="476"/>
      <c r="C25" s="240" t="s">
        <v>361</v>
      </c>
      <c r="D25" s="240"/>
      <c r="E25" s="719" t="str">
        <f>IF('8D'!I43&lt;&gt;0,"Cost listed on Form 8E. Please provide detail here. (Overwrite this text with your answer)","")</f>
        <v/>
      </c>
      <c r="F25" s="477"/>
    </row>
    <row r="26" spans="2:6" x14ac:dyDescent="0.35">
      <c r="B26" s="476"/>
      <c r="C26" s="240" t="s">
        <v>362</v>
      </c>
      <c r="D26" s="240"/>
      <c r="E26" s="719" t="str">
        <f>IF('8D'!I44&lt;&gt;0,"Cost listed on Form 8E. Please provide detail here. (Overwrite this text with your answer)","")</f>
        <v/>
      </c>
      <c r="F26" s="477"/>
    </row>
    <row r="27" spans="2:6" x14ac:dyDescent="0.35">
      <c r="B27" s="476"/>
      <c r="C27" s="240" t="s">
        <v>363</v>
      </c>
      <c r="D27" s="240"/>
      <c r="E27" s="719" t="str">
        <f>IF('8D'!I45&lt;&gt;0,"Cost listed on Form 8E. Please provide detail here. (Overwrite this text with your answer)","")</f>
        <v/>
      </c>
      <c r="F27" s="477"/>
    </row>
    <row r="28" spans="2:6" x14ac:dyDescent="0.35">
      <c r="B28" s="476"/>
      <c r="C28" s="240" t="s">
        <v>364</v>
      </c>
      <c r="D28" s="240"/>
      <c r="E28" s="719" t="str">
        <f>IF('8D'!I46&lt;&gt;0,"Cost listed on Form 8E. Please provide detail here. (Overwrite this text with your answer)","")</f>
        <v/>
      </c>
      <c r="F28" s="477"/>
    </row>
    <row r="29" spans="2:6" x14ac:dyDescent="0.35">
      <c r="B29" s="476"/>
      <c r="C29" s="240" t="s">
        <v>365</v>
      </c>
      <c r="D29" s="240"/>
      <c r="E29" s="719" t="str">
        <f>IF('8D'!I47&lt;&gt;0,"Cost listed on Form 8E. Please provide detail here. (Overwrite this text with your answer)","")</f>
        <v/>
      </c>
      <c r="F29" s="477"/>
    </row>
    <row r="30" spans="2:6" x14ac:dyDescent="0.35">
      <c r="B30" s="476"/>
      <c r="C30" s="240" t="s">
        <v>366</v>
      </c>
      <c r="D30" s="240"/>
      <c r="E30" s="719" t="str">
        <f>IF('8D'!I48&lt;&gt;0,"Cost listed on Form 8E. Please provide detail here. (Overwrite this text with your answer)","")</f>
        <v/>
      </c>
      <c r="F30" s="477"/>
    </row>
    <row r="31" spans="2:6" x14ac:dyDescent="0.35">
      <c r="B31" s="476"/>
      <c r="C31" s="240" t="s">
        <v>367</v>
      </c>
      <c r="D31" s="240"/>
      <c r="E31" s="719" t="str">
        <f>IF('8D'!I49&lt;&gt;0,"Cost listed on Form 8E. Please provide detail here. (Overwrite this text with your answer)","")</f>
        <v/>
      </c>
      <c r="F31" s="477"/>
    </row>
    <row r="32" spans="2:6" x14ac:dyDescent="0.35">
      <c r="B32" s="476"/>
      <c r="C32" s="240" t="s">
        <v>368</v>
      </c>
      <c r="D32" s="240"/>
      <c r="E32" s="719" t="str">
        <f>IF('8D'!I50&lt;&gt;0,"Cost listed on Form 8E. Please provide detail here. (Overwrite this text with your answer)","")</f>
        <v/>
      </c>
      <c r="F32" s="477"/>
    </row>
    <row r="33" spans="2:6" x14ac:dyDescent="0.35">
      <c r="B33" s="476"/>
      <c r="C33" s="240" t="s">
        <v>369</v>
      </c>
      <c r="D33" s="240"/>
      <c r="E33" s="719" t="str">
        <f>IF('8D'!I51&lt;&gt;0,"Cost listed on Form 8E. Please provide detail here. (Overwrite this text with your answer)","")</f>
        <v/>
      </c>
      <c r="F33" s="477"/>
    </row>
    <row r="34" spans="2:6" x14ac:dyDescent="0.35">
      <c r="B34" s="476"/>
      <c r="C34" s="240" t="s">
        <v>370</v>
      </c>
      <c r="D34" s="240"/>
      <c r="E34" s="719" t="str">
        <f>IF('8D'!I52&lt;&gt;0,"Cost listed on Form 8E. Please provide detail here. (Overwrite this text with your answer)","")</f>
        <v/>
      </c>
      <c r="F34" s="477"/>
    </row>
    <row r="35" spans="2:6" x14ac:dyDescent="0.35">
      <c r="B35" s="476"/>
      <c r="C35" s="240" t="s">
        <v>371</v>
      </c>
      <c r="D35" s="240"/>
      <c r="E35" s="719" t="str">
        <f>IF('8D'!I53&lt;&gt;0,"Cost listed on Form 8E. Please provide detail here. (Overwrite this text with your answer)","")</f>
        <v/>
      </c>
      <c r="F35" s="477"/>
    </row>
    <row r="36" spans="2:6" x14ac:dyDescent="0.35">
      <c r="B36" s="476"/>
      <c r="C36" s="240" t="s">
        <v>372</v>
      </c>
      <c r="D36" s="240"/>
      <c r="E36" s="719" t="str">
        <f>IF('8D'!I54&lt;&gt;0,"Cost listed on Form 8E. Please provide detail here. (Overwrite this text with your answer)","")</f>
        <v/>
      </c>
      <c r="F36" s="477"/>
    </row>
    <row r="37" spans="2:6" x14ac:dyDescent="0.35">
      <c r="B37" s="476"/>
      <c r="C37" s="240" t="s">
        <v>373</v>
      </c>
      <c r="D37" s="240"/>
      <c r="E37" s="719" t="str">
        <f>IF('8D'!I55&lt;&gt;0,"Cost listed on Form 8E. Please provide detail here. (Overwrite this text with your answer)","")</f>
        <v/>
      </c>
      <c r="F37" s="477"/>
    </row>
    <row r="38" spans="2:6" x14ac:dyDescent="0.35">
      <c r="B38" s="476"/>
      <c r="C38" s="240" t="s">
        <v>374</v>
      </c>
      <c r="D38" s="240"/>
      <c r="E38" s="719" t="str">
        <f>IF('8D'!I56&lt;&gt;0,"Cost listed on Form 8E. Please provide detail here. (Overwrite this text with your answer)","")</f>
        <v/>
      </c>
      <c r="F38" s="477"/>
    </row>
    <row r="39" spans="2:6" x14ac:dyDescent="0.35">
      <c r="B39" s="476"/>
      <c r="C39" s="240" t="s">
        <v>375</v>
      </c>
      <c r="D39" s="240"/>
      <c r="E39" s="719" t="str">
        <f>IF('8D'!I57&lt;&gt;0,"Cost listed on Form 8E. Please provide detail here. (Overwrite this text with your answer)","")</f>
        <v/>
      </c>
      <c r="F39" s="477"/>
    </row>
    <row r="40" spans="2:6" x14ac:dyDescent="0.35">
      <c r="B40" s="476"/>
      <c r="C40" s="240" t="s">
        <v>376</v>
      </c>
      <c r="D40" s="240"/>
      <c r="E40" s="719" t="str">
        <f>IF('8D'!I58&lt;&gt;0,"Cost listed on Form 8E. Please provide detail here. (Overwrite this text with your answer)","")</f>
        <v/>
      </c>
      <c r="F40" s="477"/>
    </row>
    <row r="41" spans="2:6" x14ac:dyDescent="0.35">
      <c r="B41" s="476"/>
      <c r="C41" s="240" t="s">
        <v>377</v>
      </c>
      <c r="D41" s="240"/>
      <c r="E41" s="719" t="str">
        <f>IF('8D'!I59&lt;&gt;0,"Cost listed on Form 8E. Please provide detail here. (Overwrite this text with your answer)","")</f>
        <v/>
      </c>
      <c r="F41" s="477"/>
    </row>
    <row r="42" spans="2:6" x14ac:dyDescent="0.35">
      <c r="B42" s="476"/>
      <c r="C42" s="240" t="s">
        <v>378</v>
      </c>
      <c r="D42" s="240"/>
      <c r="E42" s="719" t="str">
        <f>IF('8D'!I60&lt;&gt;0,"Cost listed on Form 8E. Please provide detail here. (Overwrite this text with your answer)","")</f>
        <v/>
      </c>
      <c r="F42" s="477"/>
    </row>
    <row r="43" spans="2:6" ht="30" customHeight="1" x14ac:dyDescent="0.35">
      <c r="B43" s="476"/>
      <c r="C43" s="2008" t="s">
        <v>483</v>
      </c>
      <c r="D43" s="2009"/>
      <c r="E43" s="2010" t="str">
        <f>IF('8D'!I61&lt;&gt;0,"Cost listed on Form 8E. Please provide detail here. (Overwrite this text with your answer)","")</f>
        <v/>
      </c>
      <c r="F43" s="477"/>
    </row>
    <row r="44" spans="2:6" ht="15" thickBot="1" x14ac:dyDescent="0.4">
      <c r="B44" s="476"/>
      <c r="C44" s="244"/>
      <c r="D44" s="245"/>
      <c r="E44" s="2011" t="str">
        <f>IF('8D'!I62&lt;&gt;0,"Cost listed on Form 8E. Please provide detail here. (Overwrite this text with your answer)","")</f>
        <v/>
      </c>
      <c r="F44" s="477"/>
    </row>
    <row r="45" spans="2:6" ht="15" thickBot="1" x14ac:dyDescent="0.4">
      <c r="B45" s="476"/>
      <c r="C45" s="217" t="s">
        <v>406</v>
      </c>
      <c r="D45" s="217"/>
      <c r="E45" s="246"/>
      <c r="F45" s="477"/>
    </row>
    <row r="46" spans="2:6" x14ac:dyDescent="0.35">
      <c r="B46" s="476"/>
      <c r="C46" s="243" t="s">
        <v>380</v>
      </c>
      <c r="D46" s="243"/>
      <c r="E46" s="718"/>
      <c r="F46" s="477"/>
    </row>
    <row r="47" spans="2:6" ht="15" thickBot="1" x14ac:dyDescent="0.4">
      <c r="B47" s="476"/>
      <c r="C47" s="243" t="s">
        <v>381</v>
      </c>
      <c r="D47" s="243"/>
      <c r="E47" s="720"/>
      <c r="F47" s="477"/>
    </row>
    <row r="48" spans="2:6" ht="15" thickBot="1" x14ac:dyDescent="0.4">
      <c r="B48" s="480"/>
      <c r="C48" s="481"/>
      <c r="D48" s="481"/>
      <c r="E48" s="482"/>
      <c r="F48" s="483"/>
    </row>
  </sheetData>
  <sheetProtection algorithmName="SHA-512" hashValue="2sVfYSkfaK76eq0eVXQvDH+7arPk19DyhKY+1ExUVimgU8OF0uAnDUMksgD/jiuuZa1pEJ/kOuEZvRcO49xH2A==" saltValue="Oi9kACQuSC+B8LDKY/z8Mw==" spinCount="100000" sheet="1"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FEEC2-1994-48BD-A5DE-E4C0D26B0B4F}">
  <dimension ref="A1:O920"/>
  <sheetViews>
    <sheetView showGridLines="0" tabSelected="1" topLeftCell="A3" zoomScaleNormal="100" zoomScalePageLayoutView="80" workbookViewId="0">
      <selection activeCell="O4" sqref="O4"/>
    </sheetView>
  </sheetViews>
  <sheetFormatPr defaultColWidth="12.453125" defaultRowHeight="14.5" x14ac:dyDescent="0.35"/>
  <cols>
    <col min="1" max="1" width="30.26953125" style="1686" customWidth="1"/>
    <col min="2" max="7" width="11.7265625" style="1688" customWidth="1"/>
    <col min="8" max="8" width="1" style="1688" customWidth="1"/>
    <col min="9" max="9" width="22.453125" customWidth="1"/>
    <col min="10" max="15" width="11.7265625" customWidth="1"/>
  </cols>
  <sheetData>
    <row r="1" spans="1:15" ht="23.25" customHeight="1" x14ac:dyDescent="0.35">
      <c r="A1" s="2026" t="s">
        <v>1080</v>
      </c>
      <c r="B1" s="2027"/>
      <c r="C1" s="1642">
        <v>0</v>
      </c>
      <c r="D1" s="1643"/>
      <c r="E1" s="1643"/>
      <c r="F1" s="1643"/>
      <c r="G1" s="1643"/>
      <c r="H1" s="1644"/>
    </row>
    <row r="2" spans="1:15" x14ac:dyDescent="0.35">
      <c r="A2" s="2028" t="s">
        <v>1042</v>
      </c>
      <c r="B2" s="2029"/>
      <c r="C2" s="2029"/>
      <c r="D2" s="2030"/>
      <c r="E2" s="2030"/>
      <c r="F2" s="2030"/>
      <c r="G2" s="2030"/>
      <c r="H2" s="2029"/>
      <c r="I2" s="2029"/>
      <c r="J2" s="2029"/>
      <c r="K2" s="2029"/>
      <c r="L2" s="2029"/>
      <c r="M2" s="2029"/>
      <c r="N2" s="2029"/>
      <c r="O2" s="2031"/>
    </row>
    <row r="3" spans="1:15" ht="69" customHeight="1" x14ac:dyDescent="0.35">
      <c r="A3" s="1645" t="s">
        <v>339</v>
      </c>
      <c r="B3" s="1646" t="s">
        <v>1081</v>
      </c>
      <c r="C3" s="1646" t="s">
        <v>1043</v>
      </c>
      <c r="D3" s="1646" t="s">
        <v>1073</v>
      </c>
      <c r="E3" s="1646" t="s">
        <v>1074</v>
      </c>
      <c r="F3" s="1646" t="s">
        <v>1075</v>
      </c>
      <c r="G3" s="1646" t="s">
        <v>1082</v>
      </c>
      <c r="H3" s="1647"/>
      <c r="I3" s="1648" t="s">
        <v>1044</v>
      </c>
      <c r="J3" s="1646" t="s">
        <v>1081</v>
      </c>
      <c r="K3" s="1646" t="s">
        <v>1045</v>
      </c>
      <c r="L3" s="1646" t="s">
        <v>1076</v>
      </c>
      <c r="M3" s="1646" t="s">
        <v>1077</v>
      </c>
      <c r="N3" s="1646" t="s">
        <v>1078</v>
      </c>
      <c r="O3" s="1646" t="s">
        <v>1083</v>
      </c>
    </row>
    <row r="4" spans="1:15" ht="14.9" customHeight="1" x14ac:dyDescent="0.35">
      <c r="A4" s="1649" t="s">
        <v>1046</v>
      </c>
      <c r="B4" s="1650"/>
      <c r="C4" s="1651"/>
      <c r="D4" s="1651"/>
      <c r="E4" s="1651"/>
      <c r="F4" s="1651"/>
      <c r="G4" s="1651"/>
      <c r="H4" s="1652"/>
      <c r="I4" s="1653" t="s">
        <v>1047</v>
      </c>
      <c r="J4" s="1654"/>
      <c r="K4" s="1654"/>
      <c r="L4" s="1654"/>
      <c r="M4" s="1654"/>
      <c r="N4" s="1654"/>
      <c r="O4" s="1654"/>
    </row>
    <row r="5" spans="1:15" ht="14.25" customHeight="1" x14ac:dyDescent="0.35">
      <c r="A5" s="1655" t="s">
        <v>1048</v>
      </c>
      <c r="B5" s="1656"/>
      <c r="C5" s="1651"/>
      <c r="D5" s="1651"/>
      <c r="E5" s="1651"/>
      <c r="F5" s="1651"/>
      <c r="G5" s="1651"/>
      <c r="H5" s="1652"/>
      <c r="I5" s="1657" t="s">
        <v>1049</v>
      </c>
      <c r="J5" s="1654"/>
      <c r="K5" s="1654"/>
      <c r="L5" s="1654"/>
      <c r="M5" s="1654"/>
      <c r="N5" s="1654"/>
      <c r="O5" s="1654"/>
    </row>
    <row r="6" spans="1:15" ht="14.9" customHeight="1" x14ac:dyDescent="0.35">
      <c r="A6" s="1658" t="s">
        <v>1050</v>
      </c>
      <c r="B6" s="1659"/>
      <c r="C6" s="1660"/>
      <c r="D6" s="1660"/>
      <c r="E6" s="1660"/>
      <c r="F6" s="1660"/>
      <c r="G6" s="1660"/>
      <c r="H6" s="1661"/>
      <c r="I6" s="1653" t="s">
        <v>1051</v>
      </c>
      <c r="J6" s="1654"/>
      <c r="K6" s="1654"/>
      <c r="L6" s="1654"/>
      <c r="M6" s="1654"/>
      <c r="N6" s="1654"/>
      <c r="O6" s="1654"/>
    </row>
    <row r="7" spans="1:15" ht="14.9" customHeight="1" x14ac:dyDescent="0.35">
      <c r="A7" s="1658" t="s">
        <v>1052</v>
      </c>
      <c r="B7" s="1659"/>
      <c r="C7" s="1659"/>
      <c r="D7" s="1659"/>
      <c r="E7" s="1659"/>
      <c r="F7" s="1659"/>
      <c r="G7" s="1659"/>
      <c r="H7" s="1662"/>
      <c r="I7" s="1653" t="s">
        <v>1053</v>
      </c>
      <c r="J7" s="1654"/>
      <c r="K7" s="1654"/>
      <c r="L7" s="1654"/>
      <c r="M7" s="1654"/>
      <c r="N7" s="1654"/>
      <c r="O7" s="1654"/>
    </row>
    <row r="8" spans="1:15" ht="14.9" customHeight="1" x14ac:dyDescent="0.35">
      <c r="A8" s="1658" t="s">
        <v>1054</v>
      </c>
      <c r="B8" s="1659"/>
      <c r="C8" s="1659"/>
      <c r="D8" s="1659"/>
      <c r="E8" s="1659"/>
      <c r="F8" s="1659"/>
      <c r="G8" s="1659"/>
      <c r="H8" s="1662"/>
      <c r="I8" s="1653" t="s">
        <v>1055</v>
      </c>
      <c r="J8" s="2096" t="s">
        <v>1079</v>
      </c>
      <c r="K8" s="1654"/>
      <c r="L8" s="1654"/>
      <c r="M8" s="1654"/>
      <c r="N8" s="1654"/>
      <c r="O8" s="1654"/>
    </row>
    <row r="9" spans="1:15" ht="14.9" customHeight="1" x14ac:dyDescent="0.35">
      <c r="A9" s="1658" t="s">
        <v>1056</v>
      </c>
      <c r="B9" s="1659"/>
      <c r="C9" s="1659"/>
      <c r="D9" s="1659"/>
      <c r="E9" s="1659"/>
      <c r="F9" s="1659"/>
      <c r="G9" s="1659"/>
      <c r="H9" s="1662"/>
      <c r="I9" s="1653" t="s">
        <v>1057</v>
      </c>
      <c r="J9" s="1654"/>
      <c r="K9" s="1654"/>
      <c r="L9" s="1654"/>
      <c r="M9" s="1654"/>
      <c r="N9" s="1654"/>
      <c r="O9" s="1654"/>
    </row>
    <row r="10" spans="1:15" ht="14.9" customHeight="1" x14ac:dyDescent="0.35">
      <c r="A10" s="1658" t="s">
        <v>1058</v>
      </c>
      <c r="B10" s="1659"/>
      <c r="C10" s="1659"/>
      <c r="D10" s="1659"/>
      <c r="E10" s="1659"/>
      <c r="F10" s="1659"/>
      <c r="G10" s="1659"/>
      <c r="H10" s="1662"/>
      <c r="I10" s="1653" t="s">
        <v>363</v>
      </c>
      <c r="J10" s="1654"/>
      <c r="K10" s="1654"/>
      <c r="L10" s="1654"/>
      <c r="M10" s="1654"/>
      <c r="N10" s="1654"/>
      <c r="O10" s="1654"/>
    </row>
    <row r="11" spans="1:15" ht="14.9" customHeight="1" x14ac:dyDescent="0.35">
      <c r="A11" s="1658" t="s">
        <v>1059</v>
      </c>
      <c r="B11" s="1659"/>
      <c r="C11" s="1659"/>
      <c r="D11" s="1659"/>
      <c r="E11" s="1659"/>
      <c r="F11" s="1659"/>
      <c r="G11" s="1659"/>
      <c r="H11" s="1662"/>
      <c r="I11" s="1653" t="s">
        <v>1060</v>
      </c>
      <c r="J11" s="1654"/>
      <c r="K11" s="1654"/>
      <c r="L11" s="1654"/>
      <c r="M11" s="1654"/>
      <c r="N11" s="1654"/>
      <c r="O11" s="1654"/>
    </row>
    <row r="12" spans="1:15" ht="14.9" customHeight="1" x14ac:dyDescent="0.35">
      <c r="A12" s="1658" t="s">
        <v>1061</v>
      </c>
      <c r="B12" s="1659"/>
      <c r="C12" s="1659"/>
      <c r="D12" s="1659"/>
      <c r="E12" s="1659"/>
      <c r="F12" s="1659"/>
      <c r="G12" s="1659"/>
      <c r="H12" s="1662"/>
      <c r="I12" s="1653" t="s">
        <v>1062</v>
      </c>
      <c r="J12" s="1654"/>
      <c r="K12" s="1654"/>
      <c r="L12" s="1654"/>
      <c r="M12" s="1654"/>
      <c r="N12" s="1654"/>
      <c r="O12" s="1654"/>
    </row>
    <row r="13" spans="1:15" ht="14.9" customHeight="1" x14ac:dyDescent="0.35">
      <c r="A13" s="1658" t="s">
        <v>1063</v>
      </c>
      <c r="B13" s="1659"/>
      <c r="C13" s="1659"/>
      <c r="D13" s="1659"/>
      <c r="E13" s="1659"/>
      <c r="F13" s="1659"/>
      <c r="G13" s="1659"/>
      <c r="H13" s="1662"/>
      <c r="I13" s="1653" t="s">
        <v>1064</v>
      </c>
      <c r="J13" s="1654"/>
      <c r="K13" s="1654"/>
      <c r="L13" s="1654"/>
      <c r="M13" s="1654"/>
      <c r="N13" s="1654"/>
      <c r="O13" s="1654"/>
    </row>
    <row r="14" spans="1:15" ht="14.9" customHeight="1" x14ac:dyDescent="0.35">
      <c r="A14" s="1658" t="s">
        <v>1065</v>
      </c>
      <c r="B14" s="1659"/>
      <c r="C14" s="1659"/>
      <c r="D14" s="1659"/>
      <c r="E14" s="1659"/>
      <c r="F14" s="1659"/>
      <c r="G14" s="1659"/>
      <c r="H14" s="1662"/>
      <c r="I14" s="1663" t="s">
        <v>1066</v>
      </c>
      <c r="J14" s="1654"/>
      <c r="K14" s="1654"/>
      <c r="L14" s="1654"/>
      <c r="M14" s="1654"/>
      <c r="N14" s="1654"/>
      <c r="O14" s="1654"/>
    </row>
    <row r="15" spans="1:15" ht="14.9" customHeight="1" x14ac:dyDescent="0.35">
      <c r="A15" s="1664" t="s">
        <v>53</v>
      </c>
      <c r="B15" s="1665">
        <f>SUM(B4:B14)</f>
        <v>0</v>
      </c>
      <c r="C15" s="1665">
        <f>SUM(C4:C14)</f>
        <v>0</v>
      </c>
      <c r="D15" s="1665"/>
      <c r="E15" s="1665"/>
      <c r="F15" s="1665"/>
      <c r="G15" s="1665">
        <f>SUM(G4:G14)</f>
        <v>0</v>
      </c>
      <c r="H15" s="1666"/>
      <c r="I15" s="1663" t="s">
        <v>1067</v>
      </c>
      <c r="J15" s="1654"/>
      <c r="K15" s="1654"/>
      <c r="L15" s="1654"/>
      <c r="M15" s="1654"/>
      <c r="N15" s="1654"/>
      <c r="O15" s="1654"/>
    </row>
    <row r="16" spans="1:15" ht="14.25" customHeight="1" x14ac:dyDescent="0.35">
      <c r="A16" s="2032" t="s">
        <v>1068</v>
      </c>
      <c r="B16" s="2033"/>
      <c r="C16" s="2034"/>
      <c r="D16"/>
      <c r="E16"/>
      <c r="F16"/>
      <c r="G16" s="1205"/>
      <c r="H16" s="1205"/>
      <c r="I16" s="1653" t="s">
        <v>1069</v>
      </c>
      <c r="J16" s="1654"/>
      <c r="K16" s="1654"/>
      <c r="L16" s="1654"/>
      <c r="M16" s="1654"/>
      <c r="N16" s="1654"/>
      <c r="O16" s="1654"/>
    </row>
    <row r="17" spans="1:15" ht="14.9" customHeight="1" x14ac:dyDescent="0.35">
      <c r="A17" s="2035"/>
      <c r="B17" s="2036"/>
      <c r="C17" s="2037"/>
      <c r="D17" s="1689"/>
      <c r="E17" s="1689"/>
      <c r="F17" s="1689"/>
      <c r="G17" s="1205"/>
      <c r="H17" s="1205"/>
      <c r="I17" s="1653" t="s">
        <v>1063</v>
      </c>
      <c r="J17" s="1654"/>
      <c r="K17" s="1654"/>
      <c r="L17" s="1654"/>
      <c r="M17" s="1654"/>
      <c r="N17" s="1654"/>
      <c r="O17" s="1654"/>
    </row>
    <row r="18" spans="1:15" ht="14.9" customHeight="1" x14ac:dyDescent="0.35">
      <c r="A18" s="2038" t="s">
        <v>1070</v>
      </c>
      <c r="B18" s="2039"/>
      <c r="C18" s="2040"/>
      <c r="D18" s="1690"/>
      <c r="E18" s="1690"/>
      <c r="F18" s="1690"/>
      <c r="G18" s="1205"/>
      <c r="H18" s="1205"/>
      <c r="I18" s="1657" t="s">
        <v>1065</v>
      </c>
      <c r="J18" s="1654"/>
      <c r="K18" s="1654"/>
      <c r="L18" s="1654"/>
      <c r="M18" s="1654"/>
      <c r="N18" s="1654"/>
      <c r="O18" s="1654"/>
    </row>
    <row r="19" spans="1:15" ht="14.9" customHeight="1" x14ac:dyDescent="0.35">
      <c r="A19" s="2041"/>
      <c r="B19" s="2042"/>
      <c r="C19" s="2043"/>
      <c r="D19" s="1669"/>
      <c r="E19" s="1669"/>
      <c r="F19" s="1669"/>
      <c r="G19" s="1205"/>
      <c r="H19" s="1205"/>
      <c r="I19" s="1667" t="s">
        <v>83</v>
      </c>
      <c r="J19" s="1668">
        <f>SUM(J4:J18)</f>
        <v>0</v>
      </c>
      <c r="K19" s="1668"/>
      <c r="L19" s="1668"/>
      <c r="M19" s="1668"/>
      <c r="N19" s="1668">
        <f t="shared" ref="N19:O19" si="0">SUM(N4:N18)</f>
        <v>0</v>
      </c>
      <c r="O19" s="1668">
        <f t="shared" si="0"/>
        <v>0</v>
      </c>
    </row>
    <row r="20" spans="1:15" ht="8.25" customHeight="1" x14ac:dyDescent="0.35">
      <c r="A20" s="2044"/>
      <c r="B20" s="2045"/>
      <c r="C20" s="2046"/>
      <c r="D20" s="1669"/>
      <c r="E20" s="1669"/>
      <c r="F20" s="1669"/>
      <c r="G20" s="1670"/>
      <c r="H20" s="1670"/>
      <c r="I20" s="1670"/>
      <c r="J20" s="1205"/>
      <c r="K20" s="1205"/>
      <c r="L20" s="1205"/>
      <c r="M20" s="1205"/>
      <c r="N20" s="1205"/>
      <c r="O20" s="1205"/>
    </row>
    <row r="21" spans="1:15" ht="14.9" customHeight="1" x14ac:dyDescent="0.35">
      <c r="A21" s="2044"/>
      <c r="B21" s="2045"/>
      <c r="C21" s="2046"/>
      <c r="D21" s="1669"/>
      <c r="E21" s="1669"/>
      <c r="F21" s="1669"/>
      <c r="G21" s="1670"/>
      <c r="H21" s="1670"/>
      <c r="I21" s="1671" t="s">
        <v>1071</v>
      </c>
      <c r="J21" s="1672"/>
      <c r="K21" s="1672"/>
      <c r="L21" s="1672"/>
      <c r="M21" s="1672"/>
      <c r="N21" s="1672"/>
      <c r="O21" s="1672"/>
    </row>
    <row r="22" spans="1:15" ht="14.9" customHeight="1" x14ac:dyDescent="0.35">
      <c r="A22" s="2047"/>
      <c r="B22" s="2048"/>
      <c r="C22" s="2049"/>
      <c r="D22" s="1673"/>
      <c r="E22" s="1673"/>
      <c r="F22" s="1673"/>
      <c r="G22" s="1674"/>
      <c r="H22" s="1674"/>
      <c r="I22" s="1675" t="s">
        <v>1072</v>
      </c>
      <c r="J22" s="1676"/>
      <c r="K22" s="1676"/>
      <c r="L22" s="1676"/>
      <c r="M22" s="1676"/>
      <c r="N22" s="1676"/>
      <c r="O22" s="1676"/>
    </row>
    <row r="23" spans="1:15" ht="14.9" customHeight="1" x14ac:dyDescent="0.35">
      <c r="A23"/>
      <c r="B23"/>
      <c r="C23"/>
      <c r="D23"/>
      <c r="E23"/>
      <c r="F23"/>
      <c r="G23"/>
      <c r="H23"/>
      <c r="J23" s="1677"/>
      <c r="K23" s="1677"/>
      <c r="L23" s="1677"/>
      <c r="M23" s="1677"/>
      <c r="N23" s="1677"/>
      <c r="O23" s="1677"/>
    </row>
    <row r="24" spans="1:15" ht="14.9" customHeight="1" x14ac:dyDescent="0.35">
      <c r="A24" s="1670"/>
      <c r="B24" s="1678"/>
      <c r="C24" s="1678"/>
      <c r="D24" s="1678"/>
      <c r="E24" s="1678"/>
      <c r="F24" s="1678"/>
      <c r="G24" s="1678"/>
      <c r="H24" s="1678"/>
      <c r="I24" s="1670"/>
      <c r="J24" s="1677"/>
      <c r="K24" s="1677"/>
      <c r="L24" s="1677"/>
      <c r="M24" s="1677"/>
      <c r="N24" s="1677"/>
      <c r="O24" s="1677"/>
    </row>
    <row r="25" spans="1:15" ht="14.9" customHeight="1" x14ac:dyDescent="0.35">
      <c r="A25" s="1670"/>
      <c r="B25" s="1678"/>
      <c r="C25" s="1678"/>
      <c r="D25" s="1678"/>
      <c r="E25" s="1678"/>
      <c r="F25" s="1678"/>
      <c r="G25" s="1678"/>
      <c r="H25" s="1678"/>
      <c r="I25" s="1677"/>
      <c r="J25" s="1633"/>
      <c r="K25" s="1633"/>
      <c r="L25" s="1633"/>
      <c r="M25" s="1633"/>
      <c r="N25" s="1633"/>
      <c r="O25" s="1633"/>
    </row>
    <row r="26" spans="1:15" ht="14.9" customHeight="1" x14ac:dyDescent="0.35">
      <c r="A26" s="1670"/>
      <c r="B26" s="1678"/>
      <c r="C26" s="1678"/>
      <c r="D26" s="1678"/>
      <c r="E26" s="1678"/>
      <c r="F26" s="1678"/>
      <c r="G26" s="1678"/>
      <c r="H26" s="1678"/>
      <c r="I26" s="1633"/>
      <c r="J26" s="1633"/>
      <c r="K26" s="1633"/>
      <c r="L26" s="1633"/>
      <c r="M26" s="1633"/>
      <c r="N26" s="1633"/>
      <c r="O26" s="1633"/>
    </row>
    <row r="27" spans="1:15" ht="14.9" customHeight="1" x14ac:dyDescent="0.35">
      <c r="A27" s="1670"/>
      <c r="B27" s="1678"/>
      <c r="C27" s="1678"/>
      <c r="D27" s="1678"/>
      <c r="E27" s="1678"/>
      <c r="F27" s="1678"/>
      <c r="G27" s="1678"/>
      <c r="H27" s="1678"/>
      <c r="I27" s="1633"/>
      <c r="J27" s="1633"/>
      <c r="K27" s="1633"/>
      <c r="L27" s="1633"/>
      <c r="M27" s="1633"/>
      <c r="N27" s="1633"/>
      <c r="O27" s="1633"/>
    </row>
    <row r="28" spans="1:15" ht="14.9" customHeight="1" x14ac:dyDescent="0.35">
      <c r="A28" s="1670"/>
      <c r="B28" s="1678"/>
      <c r="C28" s="1678"/>
      <c r="D28" s="1678"/>
      <c r="E28" s="1678"/>
      <c r="F28" s="1678"/>
      <c r="G28" s="1678"/>
      <c r="H28" s="1678"/>
      <c r="I28" s="1633"/>
      <c r="J28" s="1633"/>
      <c r="K28" s="1633"/>
      <c r="L28" s="1633"/>
      <c r="M28" s="1633"/>
      <c r="N28" s="1633"/>
      <c r="O28" s="1633"/>
    </row>
    <row r="29" spans="1:15" ht="14.9" customHeight="1" x14ac:dyDescent="0.35">
      <c r="A29" s="1670"/>
      <c r="B29" s="1678"/>
      <c r="C29" s="1678"/>
      <c r="D29" s="1678"/>
      <c r="E29" s="1678"/>
      <c r="F29" s="1678"/>
      <c r="G29" s="1678"/>
      <c r="H29" s="1678"/>
      <c r="I29" s="1633"/>
      <c r="J29" s="1633"/>
      <c r="K29" s="1633"/>
      <c r="L29" s="1633"/>
      <c r="M29" s="1633"/>
      <c r="N29" s="1633"/>
      <c r="O29" s="1633"/>
    </row>
    <row r="30" spans="1:15" ht="14.9" customHeight="1" x14ac:dyDescent="0.35">
      <c r="A30" s="1679"/>
      <c r="B30" s="1680"/>
      <c r="C30" s="1680"/>
      <c r="D30" s="1680"/>
      <c r="E30" s="1680"/>
      <c r="F30" s="1680"/>
      <c r="G30" s="1680"/>
      <c r="H30" s="1680"/>
      <c r="J30" s="1205"/>
      <c r="K30" s="1205"/>
      <c r="L30" s="1205"/>
      <c r="M30" s="1205"/>
      <c r="N30" s="1205"/>
      <c r="O30" s="1205"/>
    </row>
    <row r="31" spans="1:15" ht="14.9" customHeight="1" x14ac:dyDescent="0.35">
      <c r="A31" s="1681"/>
      <c r="B31" s="1682"/>
      <c r="C31" s="1682"/>
      <c r="D31" s="1682"/>
      <c r="E31" s="1682"/>
      <c r="F31" s="1682"/>
      <c r="G31" s="1682"/>
      <c r="H31" s="1682"/>
      <c r="I31" s="1205"/>
      <c r="J31" s="1677"/>
      <c r="K31" s="1677"/>
      <c r="L31" s="1677"/>
      <c r="M31" s="1677"/>
      <c r="N31" s="1677"/>
      <c r="O31" s="1677"/>
    </row>
    <row r="32" spans="1:15" ht="16.5" customHeight="1" x14ac:dyDescent="0.35">
      <c r="A32" s="1683"/>
      <c r="B32" s="1684"/>
      <c r="C32" s="1684"/>
      <c r="D32" s="1684"/>
      <c r="E32" s="1684"/>
      <c r="F32" s="1684"/>
      <c r="G32" s="1684"/>
      <c r="H32" s="1684"/>
      <c r="I32" s="2022"/>
      <c r="J32" s="2023"/>
      <c r="K32" s="2023"/>
      <c r="L32" s="2023"/>
      <c r="M32" s="2023"/>
      <c r="N32" s="2023"/>
    </row>
    <row r="33" spans="1:15" x14ac:dyDescent="0.35">
      <c r="A33" s="1969"/>
      <c r="B33" s="1969"/>
      <c r="C33" s="1969"/>
      <c r="D33" s="1641"/>
      <c r="E33" s="1641"/>
      <c r="F33" s="1641"/>
      <c r="G33" s="1205"/>
      <c r="H33" s="1205"/>
      <c r="I33" s="2023"/>
      <c r="J33" s="2023"/>
      <c r="K33" s="2023"/>
      <c r="L33" s="2023"/>
      <c r="M33" s="2023"/>
      <c r="N33" s="2023"/>
    </row>
    <row r="34" spans="1:15" x14ac:dyDescent="0.35">
      <c r="A34" s="1969"/>
      <c r="B34" s="1969"/>
      <c r="C34" s="1969"/>
      <c r="D34" s="1641"/>
      <c r="E34" s="1641"/>
      <c r="F34" s="1641"/>
      <c r="G34" s="1205"/>
      <c r="H34" s="1205"/>
      <c r="I34" s="2023"/>
      <c r="J34" s="2023"/>
      <c r="K34" s="2023"/>
      <c r="L34" s="2023"/>
      <c r="M34" s="2023"/>
      <c r="N34" s="2023"/>
    </row>
    <row r="35" spans="1:15" x14ac:dyDescent="0.35">
      <c r="A35" s="1969"/>
      <c r="B35" s="1969"/>
      <c r="C35" s="1969"/>
      <c r="D35" s="1641"/>
      <c r="E35" s="1641"/>
      <c r="F35" s="1641"/>
      <c r="G35" s="1205"/>
      <c r="H35" s="1205"/>
      <c r="I35" s="2023"/>
      <c r="J35" s="2023"/>
      <c r="K35" s="2023"/>
      <c r="L35" s="2023"/>
      <c r="M35" s="2023"/>
      <c r="N35" s="2023"/>
    </row>
    <row r="36" spans="1:15" x14ac:dyDescent="0.35">
      <c r="A36" s="1969"/>
      <c r="B36" s="1969"/>
      <c r="C36" s="1969"/>
      <c r="D36" s="1641"/>
      <c r="E36" s="1641"/>
      <c r="F36" s="1641"/>
      <c r="G36" s="1205"/>
      <c r="H36" s="1205"/>
      <c r="I36" s="2023"/>
      <c r="J36" s="2023"/>
      <c r="K36" s="2023"/>
      <c r="L36" s="2023"/>
      <c r="M36" s="2023"/>
      <c r="N36" s="2023"/>
    </row>
    <row r="37" spans="1:15" x14ac:dyDescent="0.35">
      <c r="A37" s="2024"/>
      <c r="B37" s="2025"/>
      <c r="C37" s="2025"/>
      <c r="D37" s="1685"/>
      <c r="E37" s="1685"/>
      <c r="F37" s="1685"/>
      <c r="G37" s="1205"/>
      <c r="H37" s="1205"/>
    </row>
    <row r="38" spans="1:15" x14ac:dyDescent="0.35">
      <c r="A38" s="2024"/>
      <c r="B38" s="2025"/>
      <c r="C38" s="2025"/>
      <c r="D38" s="1685"/>
      <c r="E38" s="1685"/>
      <c r="F38" s="1685"/>
      <c r="G38" s="1205"/>
      <c r="H38" s="1205"/>
    </row>
    <row r="39" spans="1:15" x14ac:dyDescent="0.35">
      <c r="A39" s="1683"/>
      <c r="B39" s="1684"/>
      <c r="C39" s="1684"/>
      <c r="D39" s="1684"/>
      <c r="E39" s="1684"/>
      <c r="F39" s="1684"/>
      <c r="G39" s="1684"/>
      <c r="H39" s="1684"/>
      <c r="I39" s="1205"/>
      <c r="J39" s="1205"/>
      <c r="K39" s="1205"/>
      <c r="L39" s="1205"/>
      <c r="M39" s="1205"/>
      <c r="N39" s="1205"/>
      <c r="O39" s="1205"/>
    </row>
    <row r="40" spans="1:15" x14ac:dyDescent="0.35">
      <c r="A40" s="1670"/>
      <c r="B40" s="1684"/>
      <c r="C40" s="1684"/>
      <c r="D40" s="1684"/>
      <c r="E40" s="1684"/>
      <c r="F40" s="1684"/>
      <c r="G40" s="1684"/>
      <c r="H40" s="1684"/>
      <c r="I40" s="1205"/>
      <c r="J40" s="1205"/>
      <c r="K40" s="1205"/>
      <c r="L40" s="1205"/>
      <c r="M40" s="1205"/>
      <c r="N40" s="1205"/>
      <c r="O40" s="1205"/>
    </row>
    <row r="41" spans="1:15" x14ac:dyDescent="0.35">
      <c r="A41" s="1670"/>
      <c r="B41" s="1684"/>
      <c r="C41" s="1684"/>
      <c r="D41" s="1684"/>
      <c r="E41" s="1684"/>
      <c r="F41" s="1684"/>
      <c r="G41" s="1684"/>
      <c r="H41" s="1684"/>
      <c r="I41" s="1205"/>
      <c r="J41" s="1205"/>
      <c r="K41" s="1205"/>
      <c r="L41" s="1205"/>
      <c r="M41" s="1205"/>
      <c r="N41" s="1205"/>
      <c r="O41" s="1205"/>
    </row>
    <row r="42" spans="1:15" x14ac:dyDescent="0.35">
      <c r="A42" s="1683"/>
      <c r="B42" s="1684"/>
      <c r="C42" s="1684"/>
      <c r="D42" s="1684"/>
      <c r="E42" s="1684"/>
      <c r="F42" s="1684"/>
      <c r="G42" s="1684"/>
      <c r="H42" s="1684"/>
      <c r="I42" s="1205"/>
      <c r="J42" s="1205"/>
      <c r="K42" s="1205"/>
      <c r="L42" s="1205"/>
      <c r="M42" s="1205"/>
      <c r="N42" s="1205"/>
      <c r="O42" s="1205"/>
    </row>
    <row r="43" spans="1:15" x14ac:dyDescent="0.35">
      <c r="A43" s="1683"/>
      <c r="B43" s="1684"/>
      <c r="C43" s="1684"/>
      <c r="D43" s="1684"/>
      <c r="E43" s="1684"/>
      <c r="F43" s="1684"/>
      <c r="G43" s="1684"/>
      <c r="H43" s="1684"/>
      <c r="I43" s="1205"/>
      <c r="J43" s="1205"/>
      <c r="K43" s="1205"/>
      <c r="L43" s="1205"/>
      <c r="M43" s="1205"/>
      <c r="N43" s="1205"/>
      <c r="O43" s="1205"/>
    </row>
    <row r="44" spans="1:15" x14ac:dyDescent="0.35">
      <c r="B44" s="1684"/>
      <c r="C44" s="1684"/>
      <c r="D44" s="1684"/>
      <c r="E44" s="1684"/>
      <c r="F44" s="1684"/>
      <c r="G44" s="1684"/>
      <c r="H44" s="1684"/>
      <c r="I44" s="1205"/>
      <c r="J44" s="1205"/>
      <c r="K44" s="1205"/>
      <c r="L44" s="1205"/>
      <c r="M44" s="1205"/>
      <c r="N44" s="1205"/>
      <c r="O44" s="1205"/>
    </row>
    <row r="45" spans="1:15" x14ac:dyDescent="0.35">
      <c r="A45" s="1681"/>
      <c r="B45" s="1687"/>
      <c r="C45" s="1687"/>
      <c r="D45" s="1687"/>
      <c r="E45" s="1687"/>
      <c r="F45" s="1687"/>
      <c r="G45" s="1687"/>
      <c r="H45" s="1687"/>
      <c r="I45" s="1205"/>
      <c r="J45" s="1205"/>
      <c r="K45" s="1205"/>
      <c r="L45" s="1205"/>
      <c r="M45" s="1205"/>
      <c r="N45" s="1205"/>
      <c r="O45" s="1205"/>
    </row>
    <row r="46" spans="1:15" x14ac:dyDescent="0.35">
      <c r="A46" s="1683"/>
      <c r="B46" s="1684"/>
      <c r="C46" s="1684"/>
      <c r="D46" s="1684"/>
      <c r="E46" s="1684"/>
      <c r="F46" s="1684"/>
      <c r="G46" s="1684"/>
      <c r="H46" s="1684"/>
      <c r="I46" s="1205"/>
      <c r="J46" s="1205"/>
      <c r="K46" s="1205"/>
      <c r="L46" s="1205"/>
      <c r="M46" s="1205"/>
      <c r="N46" s="1205"/>
      <c r="O46" s="1205"/>
    </row>
    <row r="47" spans="1:15" x14ac:dyDescent="0.35">
      <c r="A47" s="1683"/>
      <c r="B47" s="1684"/>
      <c r="C47" s="1684"/>
      <c r="D47" s="1684"/>
      <c r="E47" s="1684"/>
      <c r="F47" s="1684"/>
      <c r="G47" s="1684"/>
      <c r="H47" s="1684"/>
      <c r="I47" s="1205"/>
      <c r="J47" s="1205"/>
      <c r="K47" s="1205"/>
      <c r="L47" s="1205"/>
      <c r="M47" s="1205"/>
      <c r="N47" s="1205"/>
      <c r="O47" s="1205"/>
    </row>
    <row r="48" spans="1:15" x14ac:dyDescent="0.35">
      <c r="A48" s="1683"/>
      <c r="B48" s="1684"/>
      <c r="C48" s="1684"/>
      <c r="D48" s="1684"/>
      <c r="E48" s="1684"/>
      <c r="F48" s="1684"/>
      <c r="G48" s="1684"/>
      <c r="H48" s="1684"/>
      <c r="I48" s="1205"/>
      <c r="J48" s="1205"/>
      <c r="K48" s="1205"/>
      <c r="L48" s="1205"/>
      <c r="M48" s="1205"/>
      <c r="N48" s="1205"/>
      <c r="O48" s="1205"/>
    </row>
    <row r="49" spans="1:15" x14ac:dyDescent="0.35">
      <c r="A49" s="1683"/>
      <c r="B49" s="1684"/>
      <c r="C49" s="1684"/>
      <c r="D49" s="1684"/>
      <c r="E49" s="1684"/>
      <c r="F49" s="1684"/>
      <c r="G49" s="1684"/>
      <c r="H49" s="1684"/>
      <c r="I49" s="1205"/>
      <c r="J49" s="1205"/>
      <c r="K49" s="1205"/>
      <c r="L49" s="1205"/>
      <c r="M49" s="1205"/>
      <c r="N49" s="1205"/>
      <c r="O49" s="1205"/>
    </row>
    <row r="50" spans="1:15" x14ac:dyDescent="0.35">
      <c r="A50" s="1683"/>
      <c r="B50" s="1684"/>
      <c r="C50" s="1684"/>
      <c r="D50" s="1684"/>
      <c r="E50" s="1684"/>
      <c r="F50" s="1684"/>
      <c r="G50" s="1684"/>
      <c r="H50" s="1684"/>
      <c r="I50" s="1205"/>
      <c r="J50" s="1205"/>
      <c r="K50" s="1205"/>
      <c r="L50" s="1205"/>
      <c r="M50" s="1205"/>
      <c r="N50" s="1205"/>
      <c r="O50" s="1205"/>
    </row>
    <row r="51" spans="1:15" x14ac:dyDescent="0.35">
      <c r="A51" s="1683"/>
      <c r="B51" s="1684"/>
      <c r="C51" s="1684"/>
      <c r="D51" s="1684"/>
      <c r="E51" s="1684"/>
      <c r="F51" s="1684"/>
      <c r="G51" s="1684"/>
      <c r="H51" s="1684"/>
      <c r="I51" s="1205"/>
      <c r="J51" s="1205"/>
      <c r="K51" s="1205"/>
      <c r="L51" s="1205"/>
      <c r="M51" s="1205"/>
      <c r="N51" s="1205"/>
      <c r="O51" s="1205"/>
    </row>
    <row r="52" spans="1:15" x14ac:dyDescent="0.35">
      <c r="A52" s="1683"/>
      <c r="B52" s="1684"/>
      <c r="C52" s="1684"/>
      <c r="D52" s="1684"/>
      <c r="E52" s="1684"/>
      <c r="F52" s="1684"/>
      <c r="G52" s="1684"/>
      <c r="H52" s="1684"/>
      <c r="I52" s="1205"/>
      <c r="J52" s="1205"/>
      <c r="K52" s="1205"/>
      <c r="L52" s="1205"/>
      <c r="M52" s="1205"/>
      <c r="N52" s="1205"/>
      <c r="O52" s="1205"/>
    </row>
    <row r="53" spans="1:15" x14ac:dyDescent="0.35">
      <c r="A53" s="1683"/>
      <c r="B53" s="1684"/>
      <c r="C53" s="1684"/>
      <c r="D53" s="1684"/>
      <c r="E53" s="1684"/>
      <c r="F53" s="1684"/>
      <c r="G53" s="1684"/>
      <c r="H53" s="1684"/>
      <c r="I53" s="1205"/>
      <c r="J53" s="1205"/>
      <c r="K53" s="1205"/>
      <c r="L53" s="1205"/>
      <c r="M53" s="1205"/>
      <c r="N53" s="1205"/>
      <c r="O53" s="1205"/>
    </row>
    <row r="54" spans="1:15" x14ac:dyDescent="0.35">
      <c r="A54" s="1683"/>
      <c r="B54" s="1684"/>
      <c r="C54" s="1684"/>
      <c r="D54" s="1684"/>
      <c r="E54" s="1684"/>
      <c r="F54" s="1684"/>
      <c r="G54" s="1684"/>
      <c r="H54" s="1684"/>
      <c r="I54" s="1205"/>
      <c r="J54" s="1205"/>
      <c r="K54" s="1205"/>
      <c r="L54" s="1205"/>
      <c r="M54" s="1205"/>
      <c r="N54" s="1205"/>
      <c r="O54" s="1205"/>
    </row>
    <row r="55" spans="1:15" x14ac:dyDescent="0.35">
      <c r="A55" s="1683"/>
      <c r="B55" s="1684"/>
      <c r="C55" s="1684"/>
      <c r="D55" s="1684"/>
      <c r="E55" s="1684"/>
      <c r="F55" s="1684"/>
      <c r="G55" s="1684"/>
      <c r="H55" s="1684"/>
      <c r="I55" s="1205"/>
      <c r="J55" s="1205"/>
      <c r="K55" s="1205"/>
      <c r="L55" s="1205"/>
      <c r="M55" s="1205"/>
      <c r="N55" s="1205"/>
      <c r="O55" s="1205"/>
    </row>
    <row r="56" spans="1:15" x14ac:dyDescent="0.35">
      <c r="A56" s="1683"/>
      <c r="B56" s="1684"/>
      <c r="C56" s="1684"/>
      <c r="D56" s="1684"/>
      <c r="E56" s="1684"/>
      <c r="F56" s="1684"/>
      <c r="G56" s="1684"/>
      <c r="H56" s="1684"/>
      <c r="I56" s="1205"/>
      <c r="J56" s="1205"/>
      <c r="K56" s="1205"/>
      <c r="L56" s="1205"/>
      <c r="M56" s="1205"/>
      <c r="N56" s="1205"/>
      <c r="O56" s="1205"/>
    </row>
    <row r="57" spans="1:15" x14ac:dyDescent="0.35">
      <c r="A57" s="1683"/>
      <c r="B57" s="1684"/>
      <c r="C57" s="1684"/>
      <c r="D57" s="1684"/>
      <c r="E57" s="1684"/>
      <c r="F57" s="1684"/>
      <c r="G57" s="1684"/>
      <c r="H57" s="1684"/>
      <c r="I57" s="1205"/>
      <c r="J57" s="1205"/>
      <c r="K57" s="1205"/>
      <c r="L57" s="1205"/>
      <c r="M57" s="1205"/>
      <c r="N57" s="1205"/>
      <c r="O57" s="1205"/>
    </row>
    <row r="58" spans="1:15" x14ac:dyDescent="0.35">
      <c r="A58" s="1683"/>
      <c r="B58" s="1684"/>
      <c r="C58" s="1684"/>
      <c r="D58" s="1684"/>
      <c r="E58" s="1684"/>
      <c r="F58" s="1684"/>
      <c r="G58" s="1684"/>
      <c r="H58" s="1684"/>
      <c r="I58" s="1205"/>
      <c r="J58" s="1205"/>
      <c r="K58" s="1205"/>
      <c r="L58" s="1205"/>
      <c r="M58" s="1205"/>
      <c r="N58" s="1205"/>
      <c r="O58" s="1205"/>
    </row>
    <row r="59" spans="1:15" x14ac:dyDescent="0.35">
      <c r="A59" s="1683"/>
      <c r="B59" s="1684"/>
      <c r="C59" s="1684"/>
      <c r="D59" s="1684"/>
      <c r="E59" s="1684"/>
      <c r="F59" s="1684"/>
      <c r="G59" s="1684"/>
      <c r="H59" s="1684"/>
      <c r="I59" s="1205"/>
      <c r="J59" s="1205"/>
      <c r="K59" s="1205"/>
      <c r="L59" s="1205"/>
      <c r="M59" s="1205"/>
      <c r="N59" s="1205"/>
      <c r="O59" s="1205"/>
    </row>
    <row r="60" spans="1:15" x14ac:dyDescent="0.35">
      <c r="A60" s="1683"/>
      <c r="B60" s="1684"/>
      <c r="C60" s="1684"/>
      <c r="D60" s="1684"/>
      <c r="E60" s="1684"/>
      <c r="F60" s="1684"/>
      <c r="G60" s="1684"/>
      <c r="H60" s="1684"/>
      <c r="I60" s="1205"/>
      <c r="J60" s="1205"/>
      <c r="K60" s="1205"/>
      <c r="L60" s="1205"/>
      <c r="M60" s="1205"/>
      <c r="N60" s="1205"/>
      <c r="O60" s="1205"/>
    </row>
    <row r="61" spans="1:15" x14ac:dyDescent="0.35">
      <c r="A61" s="1683"/>
      <c r="B61" s="1684"/>
      <c r="C61" s="1684"/>
      <c r="D61" s="1684"/>
      <c r="E61" s="1684"/>
      <c r="F61" s="1684"/>
      <c r="G61" s="1684"/>
      <c r="H61" s="1684"/>
      <c r="I61" s="1205"/>
      <c r="J61" s="1205"/>
      <c r="K61" s="1205"/>
      <c r="L61" s="1205"/>
      <c r="M61" s="1205"/>
      <c r="N61" s="1205"/>
      <c r="O61" s="1205"/>
    </row>
    <row r="62" spans="1:15" x14ac:dyDescent="0.35">
      <c r="A62" s="1683"/>
      <c r="B62" s="1684"/>
      <c r="C62" s="1684"/>
      <c r="D62" s="1684"/>
      <c r="E62" s="1684"/>
      <c r="F62" s="1684"/>
      <c r="G62" s="1684"/>
      <c r="H62" s="1684"/>
      <c r="I62" s="1205"/>
      <c r="J62" s="1205"/>
      <c r="K62" s="1205"/>
      <c r="L62" s="1205"/>
      <c r="M62" s="1205"/>
      <c r="N62" s="1205"/>
      <c r="O62" s="1205"/>
    </row>
    <row r="63" spans="1:15" x14ac:dyDescent="0.35">
      <c r="A63" s="1683"/>
      <c r="B63" s="1684"/>
      <c r="C63" s="1684"/>
      <c r="D63" s="1684"/>
      <c r="E63" s="1684"/>
      <c r="F63" s="1684"/>
      <c r="G63" s="1684"/>
      <c r="H63" s="1684"/>
      <c r="I63" s="1205"/>
      <c r="J63" s="1205"/>
      <c r="K63" s="1205"/>
      <c r="L63" s="1205"/>
      <c r="M63" s="1205"/>
      <c r="N63" s="1205"/>
      <c r="O63" s="1205"/>
    </row>
    <row r="64" spans="1:15" x14ac:dyDescent="0.35">
      <c r="A64" s="1683"/>
      <c r="B64" s="1684"/>
      <c r="C64" s="1684"/>
      <c r="D64" s="1684"/>
      <c r="E64" s="1684"/>
      <c r="F64" s="1684"/>
      <c r="G64" s="1684"/>
      <c r="H64" s="1684"/>
      <c r="I64" s="1205"/>
      <c r="J64" s="1205"/>
      <c r="K64" s="1205"/>
      <c r="L64" s="1205"/>
      <c r="M64" s="1205"/>
      <c r="N64" s="1205"/>
      <c r="O64" s="1205"/>
    </row>
    <row r="65" spans="1:15" x14ac:dyDescent="0.35">
      <c r="A65" s="1683"/>
      <c r="B65" s="1684"/>
      <c r="C65" s="1684"/>
      <c r="D65" s="1684"/>
      <c r="E65" s="1684"/>
      <c r="F65" s="1684"/>
      <c r="G65" s="1684"/>
      <c r="H65" s="1684"/>
      <c r="I65" s="1205"/>
      <c r="J65" s="1205"/>
      <c r="K65" s="1205"/>
      <c r="L65" s="1205"/>
      <c r="M65" s="1205"/>
      <c r="N65" s="1205"/>
      <c r="O65" s="1205"/>
    </row>
    <row r="66" spans="1:15" x14ac:dyDescent="0.35">
      <c r="A66" s="1683"/>
      <c r="B66" s="1684"/>
      <c r="C66" s="1684"/>
      <c r="D66" s="1684"/>
      <c r="E66" s="1684"/>
      <c r="F66" s="1684"/>
      <c r="G66" s="1684"/>
      <c r="H66" s="1684"/>
      <c r="I66" s="1205"/>
      <c r="J66" s="1205"/>
      <c r="K66" s="1205"/>
      <c r="L66" s="1205"/>
      <c r="M66" s="1205"/>
      <c r="N66" s="1205"/>
      <c r="O66" s="1205"/>
    </row>
    <row r="67" spans="1:15" x14ac:dyDescent="0.35">
      <c r="A67" s="1683"/>
      <c r="B67" s="1684"/>
      <c r="C67" s="1684"/>
      <c r="D67" s="1684"/>
      <c r="E67" s="1684"/>
      <c r="F67" s="1684"/>
      <c r="G67" s="1684"/>
      <c r="H67" s="1684"/>
      <c r="I67" s="1205"/>
      <c r="J67" s="1205"/>
      <c r="K67" s="1205"/>
      <c r="L67" s="1205"/>
      <c r="M67" s="1205"/>
      <c r="N67" s="1205"/>
      <c r="O67" s="1205"/>
    </row>
    <row r="68" spans="1:15" x14ac:dyDescent="0.35">
      <c r="A68" s="1683"/>
      <c r="B68" s="1684"/>
      <c r="C68" s="1684"/>
      <c r="D68" s="1684"/>
      <c r="E68" s="1684"/>
      <c r="F68" s="1684"/>
      <c r="G68" s="1684"/>
      <c r="H68" s="1684"/>
      <c r="I68" s="1205"/>
      <c r="J68" s="1205"/>
      <c r="K68" s="1205"/>
      <c r="L68" s="1205"/>
      <c r="M68" s="1205"/>
      <c r="N68" s="1205"/>
      <c r="O68" s="1205"/>
    </row>
    <row r="69" spans="1:15" x14ac:dyDescent="0.35">
      <c r="A69" s="1683"/>
      <c r="B69" s="1684"/>
      <c r="C69" s="1684"/>
      <c r="D69" s="1684"/>
      <c r="E69" s="1684"/>
      <c r="F69" s="1684"/>
      <c r="G69" s="1684"/>
      <c r="H69" s="1684"/>
      <c r="I69" s="1205"/>
      <c r="J69" s="1205"/>
      <c r="K69" s="1205"/>
      <c r="L69" s="1205"/>
      <c r="M69" s="1205"/>
      <c r="N69" s="1205"/>
      <c r="O69" s="1205"/>
    </row>
    <row r="70" spans="1:15" x14ac:dyDescent="0.35">
      <c r="A70" s="1683"/>
      <c r="B70" s="1684"/>
      <c r="C70" s="1684"/>
      <c r="D70" s="1684"/>
      <c r="E70" s="1684"/>
      <c r="F70" s="1684"/>
      <c r="G70" s="1684"/>
      <c r="H70" s="1684"/>
      <c r="I70" s="1205"/>
      <c r="J70" s="1205"/>
      <c r="K70" s="1205"/>
      <c r="L70" s="1205"/>
      <c r="M70" s="1205"/>
      <c r="N70" s="1205"/>
      <c r="O70" s="1205"/>
    </row>
    <row r="71" spans="1:15" x14ac:dyDescent="0.35">
      <c r="A71" s="1683"/>
      <c r="B71" s="1684"/>
      <c r="C71" s="1684"/>
      <c r="D71" s="1684"/>
      <c r="E71" s="1684"/>
      <c r="F71" s="1684"/>
      <c r="G71" s="1684"/>
      <c r="H71" s="1684"/>
      <c r="I71" s="1205"/>
      <c r="J71" s="1205"/>
      <c r="K71" s="1205"/>
      <c r="L71" s="1205"/>
      <c r="M71" s="1205"/>
      <c r="N71" s="1205"/>
      <c r="O71" s="1205"/>
    </row>
    <row r="72" spans="1:15" x14ac:dyDescent="0.35">
      <c r="A72" s="1683"/>
      <c r="B72" s="1684"/>
      <c r="C72" s="1684"/>
      <c r="D72" s="1684"/>
      <c r="E72" s="1684"/>
      <c r="F72" s="1684"/>
      <c r="G72" s="1684"/>
      <c r="H72" s="1684"/>
      <c r="I72" s="1205"/>
      <c r="J72" s="1205"/>
      <c r="K72" s="1205"/>
      <c r="L72" s="1205"/>
      <c r="M72" s="1205"/>
      <c r="N72" s="1205"/>
      <c r="O72" s="1205"/>
    </row>
    <row r="73" spans="1:15" x14ac:dyDescent="0.35">
      <c r="A73" s="1683"/>
      <c r="B73" s="1684"/>
      <c r="C73" s="1684"/>
      <c r="D73" s="1684"/>
      <c r="E73" s="1684"/>
      <c r="F73" s="1684"/>
      <c r="G73" s="1684"/>
      <c r="H73" s="1684"/>
      <c r="I73" s="1205"/>
      <c r="J73" s="1205"/>
      <c r="K73" s="1205"/>
      <c r="L73" s="1205"/>
      <c r="M73" s="1205"/>
      <c r="N73" s="1205"/>
      <c r="O73" s="1205"/>
    </row>
    <row r="74" spans="1:15" x14ac:dyDescent="0.35">
      <c r="A74" s="1683"/>
      <c r="B74" s="1684"/>
      <c r="C74" s="1684"/>
      <c r="D74" s="1684"/>
      <c r="E74" s="1684"/>
      <c r="F74" s="1684"/>
      <c r="G74" s="1684"/>
      <c r="H74" s="1684"/>
      <c r="I74" s="1205"/>
      <c r="J74" s="1205"/>
      <c r="K74" s="1205"/>
      <c r="L74" s="1205"/>
      <c r="M74" s="1205"/>
      <c r="N74" s="1205"/>
      <c r="O74" s="1205"/>
    </row>
    <row r="75" spans="1:15" x14ac:dyDescent="0.35">
      <c r="A75" s="1683"/>
      <c r="B75" s="1684"/>
      <c r="C75" s="1684"/>
      <c r="D75" s="1684"/>
      <c r="E75" s="1684"/>
      <c r="F75" s="1684"/>
      <c r="G75" s="1684"/>
      <c r="H75" s="1684"/>
      <c r="I75" s="1205"/>
      <c r="J75" s="1205"/>
      <c r="K75" s="1205"/>
      <c r="L75" s="1205"/>
      <c r="M75" s="1205"/>
      <c r="N75" s="1205"/>
      <c r="O75" s="1205"/>
    </row>
    <row r="76" spans="1:15" x14ac:dyDescent="0.35">
      <c r="A76" s="1683"/>
      <c r="B76" s="1684"/>
      <c r="C76" s="1684"/>
      <c r="D76" s="1684"/>
      <c r="E76" s="1684"/>
      <c r="F76" s="1684"/>
      <c r="G76" s="1684"/>
      <c r="H76" s="1684"/>
      <c r="I76" s="1205"/>
      <c r="J76" s="1205"/>
      <c r="K76" s="1205"/>
      <c r="L76" s="1205"/>
      <c r="M76" s="1205"/>
      <c r="N76" s="1205"/>
      <c r="O76" s="1205"/>
    </row>
    <row r="77" spans="1:15" x14ac:dyDescent="0.35">
      <c r="A77" s="1683"/>
      <c r="B77" s="1684"/>
      <c r="C77" s="1684"/>
      <c r="D77" s="1684"/>
      <c r="E77" s="1684"/>
      <c r="F77" s="1684"/>
      <c r="G77" s="1684"/>
      <c r="H77" s="1684"/>
      <c r="I77" s="1205"/>
      <c r="J77" s="1205"/>
      <c r="K77" s="1205"/>
      <c r="L77" s="1205"/>
      <c r="M77" s="1205"/>
      <c r="N77" s="1205"/>
      <c r="O77" s="1205"/>
    </row>
    <row r="78" spans="1:15" x14ac:dyDescent="0.35">
      <c r="A78" s="1683"/>
      <c r="B78" s="1684"/>
      <c r="C78" s="1684"/>
      <c r="D78" s="1684"/>
      <c r="E78" s="1684"/>
      <c r="F78" s="1684"/>
      <c r="G78" s="1684"/>
      <c r="H78" s="1684"/>
      <c r="I78" s="1205"/>
      <c r="J78" s="1205"/>
      <c r="K78" s="1205"/>
      <c r="L78" s="1205"/>
      <c r="M78" s="1205"/>
      <c r="N78" s="1205"/>
      <c r="O78" s="1205"/>
    </row>
    <row r="79" spans="1:15" x14ac:dyDescent="0.35">
      <c r="A79" s="1683"/>
      <c r="B79" s="1684"/>
      <c r="C79" s="1684"/>
      <c r="D79" s="1684"/>
      <c r="E79" s="1684"/>
      <c r="F79" s="1684"/>
      <c r="G79" s="1684"/>
      <c r="H79" s="1684"/>
      <c r="I79" s="1205"/>
      <c r="J79" s="1205"/>
      <c r="K79" s="1205"/>
      <c r="L79" s="1205"/>
      <c r="M79" s="1205"/>
      <c r="N79" s="1205"/>
      <c r="O79" s="1205"/>
    </row>
    <row r="80" spans="1:15" x14ac:dyDescent="0.35">
      <c r="A80" s="1683"/>
      <c r="B80" s="1684"/>
      <c r="C80" s="1684"/>
      <c r="D80" s="1684"/>
      <c r="E80" s="1684"/>
      <c r="F80" s="1684"/>
      <c r="G80" s="1684"/>
      <c r="H80" s="1684"/>
      <c r="I80" s="1205"/>
      <c r="J80" s="1205"/>
      <c r="K80" s="1205"/>
      <c r="L80" s="1205"/>
      <c r="M80" s="1205"/>
      <c r="N80" s="1205"/>
      <c r="O80" s="1205"/>
    </row>
    <row r="81" spans="1:15" x14ac:dyDescent="0.35">
      <c r="A81" s="1683"/>
      <c r="B81" s="1684"/>
      <c r="C81" s="1684"/>
      <c r="D81" s="1684"/>
      <c r="E81" s="1684"/>
      <c r="F81" s="1684"/>
      <c r="G81" s="1684"/>
      <c r="H81" s="1684"/>
      <c r="I81" s="1205"/>
      <c r="J81" s="1205"/>
      <c r="K81" s="1205"/>
      <c r="L81" s="1205"/>
      <c r="M81" s="1205"/>
      <c r="N81" s="1205"/>
      <c r="O81" s="1205"/>
    </row>
    <row r="82" spans="1:15" x14ac:dyDescent="0.35">
      <c r="A82" s="1683"/>
      <c r="B82" s="1684"/>
      <c r="C82" s="1684"/>
      <c r="D82" s="1684"/>
      <c r="E82" s="1684"/>
      <c r="F82" s="1684"/>
      <c r="G82" s="1684"/>
      <c r="H82" s="1684"/>
      <c r="I82" s="1205"/>
      <c r="J82" s="1205"/>
      <c r="K82" s="1205"/>
      <c r="L82" s="1205"/>
      <c r="M82" s="1205"/>
      <c r="N82" s="1205"/>
      <c r="O82" s="1205"/>
    </row>
    <row r="83" spans="1:15" x14ac:dyDescent="0.35">
      <c r="A83" s="1683"/>
      <c r="B83" s="1684"/>
      <c r="C83" s="1684"/>
      <c r="D83" s="1684"/>
      <c r="E83" s="1684"/>
      <c r="F83" s="1684"/>
      <c r="G83" s="1684"/>
      <c r="H83" s="1684"/>
      <c r="I83" s="1205"/>
      <c r="J83" s="1205"/>
      <c r="K83" s="1205"/>
      <c r="L83" s="1205"/>
      <c r="M83" s="1205"/>
      <c r="N83" s="1205"/>
      <c r="O83" s="1205"/>
    </row>
    <row r="84" spans="1:15" x14ac:dyDescent="0.35">
      <c r="A84" s="1683"/>
      <c r="B84" s="1684"/>
      <c r="C84" s="1684"/>
      <c r="D84" s="1684"/>
      <c r="E84" s="1684"/>
      <c r="F84" s="1684"/>
      <c r="G84" s="1684"/>
      <c r="H84" s="1684"/>
      <c r="I84" s="1205"/>
      <c r="J84" s="1205"/>
      <c r="K84" s="1205"/>
      <c r="L84" s="1205"/>
      <c r="M84" s="1205"/>
      <c r="N84" s="1205"/>
      <c r="O84" s="1205"/>
    </row>
    <row r="85" spans="1:15" x14ac:dyDescent="0.35">
      <c r="A85" s="1683"/>
      <c r="B85" s="1684"/>
      <c r="C85" s="1684"/>
      <c r="D85" s="1684"/>
      <c r="E85" s="1684"/>
      <c r="F85" s="1684"/>
      <c r="G85" s="1684"/>
      <c r="H85" s="1684"/>
      <c r="I85" s="1205"/>
      <c r="J85" s="1205"/>
      <c r="K85" s="1205"/>
      <c r="L85" s="1205"/>
      <c r="M85" s="1205"/>
      <c r="N85" s="1205"/>
      <c r="O85" s="1205"/>
    </row>
    <row r="86" spans="1:15" x14ac:dyDescent="0.35">
      <c r="A86" s="1683"/>
      <c r="B86" s="1684"/>
      <c r="C86" s="1684"/>
      <c r="D86" s="1684"/>
      <c r="E86" s="1684"/>
      <c r="F86" s="1684"/>
      <c r="G86" s="1684"/>
      <c r="H86" s="1684"/>
      <c r="I86" s="1205"/>
      <c r="J86" s="1205"/>
      <c r="K86" s="1205"/>
      <c r="L86" s="1205"/>
      <c r="M86" s="1205"/>
      <c r="N86" s="1205"/>
      <c r="O86" s="1205"/>
    </row>
    <row r="87" spans="1:15" x14ac:dyDescent="0.35">
      <c r="A87" s="1683"/>
      <c r="B87" s="1684"/>
      <c r="C87" s="1684"/>
      <c r="D87" s="1684"/>
      <c r="E87" s="1684"/>
      <c r="F87" s="1684"/>
      <c r="G87" s="1684"/>
      <c r="H87" s="1684"/>
      <c r="I87" s="1205"/>
      <c r="J87" s="1205"/>
      <c r="K87" s="1205"/>
      <c r="L87" s="1205"/>
      <c r="M87" s="1205"/>
      <c r="N87" s="1205"/>
      <c r="O87" s="1205"/>
    </row>
    <row r="88" spans="1:15" x14ac:dyDescent="0.35">
      <c r="A88" s="1683"/>
      <c r="B88" s="1684"/>
      <c r="C88" s="1684"/>
      <c r="D88" s="1684"/>
      <c r="E88" s="1684"/>
      <c r="F88" s="1684"/>
      <c r="G88" s="1684"/>
      <c r="H88" s="1684"/>
      <c r="I88" s="1205"/>
      <c r="J88" s="1205"/>
      <c r="K88" s="1205"/>
      <c r="L88" s="1205"/>
      <c r="M88" s="1205"/>
      <c r="N88" s="1205"/>
      <c r="O88" s="1205"/>
    </row>
    <row r="89" spans="1:15" x14ac:dyDescent="0.35">
      <c r="A89" s="1683"/>
      <c r="B89" s="1684"/>
      <c r="C89" s="1684"/>
      <c r="D89" s="1684"/>
      <c r="E89" s="1684"/>
      <c r="F89" s="1684"/>
      <c r="G89" s="1684"/>
      <c r="H89" s="1684"/>
      <c r="I89" s="1205"/>
      <c r="J89" s="1205"/>
      <c r="K89" s="1205"/>
      <c r="L89" s="1205"/>
      <c r="M89" s="1205"/>
      <c r="N89" s="1205"/>
      <c r="O89" s="1205"/>
    </row>
    <row r="90" spans="1:15" x14ac:dyDescent="0.35">
      <c r="A90" s="1683"/>
      <c r="B90" s="1684"/>
      <c r="C90" s="1684"/>
      <c r="D90" s="1684"/>
      <c r="E90" s="1684"/>
      <c r="F90" s="1684"/>
      <c r="G90" s="1684"/>
      <c r="H90" s="1684"/>
      <c r="I90" s="1205"/>
      <c r="J90" s="1205"/>
      <c r="K90" s="1205"/>
      <c r="L90" s="1205"/>
      <c r="M90" s="1205"/>
      <c r="N90" s="1205"/>
      <c r="O90" s="1205"/>
    </row>
    <row r="91" spans="1:15" x14ac:dyDescent="0.35">
      <c r="A91" s="1683"/>
      <c r="B91" s="1684"/>
      <c r="C91" s="1684"/>
      <c r="D91" s="1684"/>
      <c r="E91" s="1684"/>
      <c r="F91" s="1684"/>
      <c r="G91" s="1684"/>
      <c r="H91" s="1684"/>
      <c r="I91" s="1205"/>
      <c r="J91" s="1205"/>
      <c r="K91" s="1205"/>
      <c r="L91" s="1205"/>
      <c r="M91" s="1205"/>
      <c r="N91" s="1205"/>
      <c r="O91" s="1205"/>
    </row>
    <row r="92" spans="1:15" x14ac:dyDescent="0.35">
      <c r="A92" s="1683"/>
      <c r="B92" s="1684"/>
      <c r="C92" s="1684"/>
      <c r="D92" s="1684"/>
      <c r="E92" s="1684"/>
      <c r="F92" s="1684"/>
      <c r="G92" s="1684"/>
      <c r="H92" s="1684"/>
      <c r="I92" s="1205"/>
      <c r="J92" s="1205"/>
      <c r="K92" s="1205"/>
      <c r="L92" s="1205"/>
      <c r="M92" s="1205"/>
      <c r="N92" s="1205"/>
      <c r="O92" s="1205"/>
    </row>
    <row r="93" spans="1:15" x14ac:dyDescent="0.35">
      <c r="A93" s="1683"/>
      <c r="B93" s="1684"/>
      <c r="C93" s="1684"/>
      <c r="D93" s="1684"/>
      <c r="E93" s="1684"/>
      <c r="F93" s="1684"/>
      <c r="G93" s="1684"/>
      <c r="H93" s="1684"/>
      <c r="I93" s="1205"/>
      <c r="J93" s="1205"/>
      <c r="K93" s="1205"/>
      <c r="L93" s="1205"/>
      <c r="M93" s="1205"/>
      <c r="N93" s="1205"/>
      <c r="O93" s="1205"/>
    </row>
    <row r="94" spans="1:15" x14ac:dyDescent="0.35">
      <c r="A94" s="1683"/>
      <c r="B94" s="1684"/>
      <c r="C94" s="1684"/>
      <c r="D94" s="1684"/>
      <c r="E94" s="1684"/>
      <c r="F94" s="1684"/>
      <c r="G94" s="1684"/>
      <c r="H94" s="1684"/>
      <c r="I94" s="1205"/>
      <c r="J94" s="1205"/>
      <c r="K94" s="1205"/>
      <c r="L94" s="1205"/>
      <c r="M94" s="1205"/>
      <c r="N94" s="1205"/>
      <c r="O94" s="1205"/>
    </row>
    <row r="95" spans="1:15" x14ac:dyDescent="0.35">
      <c r="A95" s="1683"/>
      <c r="B95" s="1684"/>
      <c r="C95" s="1684"/>
      <c r="D95" s="1684"/>
      <c r="E95" s="1684"/>
      <c r="F95" s="1684"/>
      <c r="G95" s="1684"/>
      <c r="H95" s="1684"/>
      <c r="I95" s="1205"/>
      <c r="J95" s="1205"/>
      <c r="K95" s="1205"/>
      <c r="L95" s="1205"/>
      <c r="M95" s="1205"/>
      <c r="N95" s="1205"/>
      <c r="O95" s="1205"/>
    </row>
    <row r="96" spans="1:15" x14ac:dyDescent="0.35">
      <c r="A96" s="1683"/>
      <c r="B96" s="1684"/>
      <c r="C96" s="1684"/>
      <c r="D96" s="1684"/>
      <c r="E96" s="1684"/>
      <c r="F96" s="1684"/>
      <c r="G96" s="1684"/>
      <c r="H96" s="1684"/>
      <c r="I96" s="1205"/>
      <c r="J96" s="1205"/>
      <c r="K96" s="1205"/>
      <c r="L96" s="1205"/>
      <c r="M96" s="1205"/>
      <c r="N96" s="1205"/>
      <c r="O96" s="1205"/>
    </row>
    <row r="97" spans="1:15" x14ac:dyDescent="0.35">
      <c r="A97" s="1683"/>
      <c r="B97" s="1684"/>
      <c r="C97" s="1684"/>
      <c r="D97" s="1684"/>
      <c r="E97" s="1684"/>
      <c r="F97" s="1684"/>
      <c r="G97" s="1684"/>
      <c r="H97" s="1684"/>
      <c r="I97" s="1205"/>
      <c r="J97" s="1205"/>
      <c r="K97" s="1205"/>
      <c r="L97" s="1205"/>
      <c r="M97" s="1205"/>
      <c r="N97" s="1205"/>
      <c r="O97" s="1205"/>
    </row>
    <row r="98" spans="1:15" x14ac:dyDescent="0.35">
      <c r="A98" s="1683"/>
      <c r="B98" s="1684"/>
      <c r="C98" s="1684"/>
      <c r="D98" s="1684"/>
      <c r="E98" s="1684"/>
      <c r="F98" s="1684"/>
      <c r="G98" s="1684"/>
      <c r="H98" s="1684"/>
      <c r="I98" s="1205"/>
      <c r="J98" s="1205"/>
      <c r="K98" s="1205"/>
      <c r="L98" s="1205"/>
      <c r="M98" s="1205"/>
      <c r="N98" s="1205"/>
      <c r="O98" s="1205"/>
    </row>
    <row r="99" spans="1:15" x14ac:dyDescent="0.35">
      <c r="A99" s="1683"/>
      <c r="B99" s="1684"/>
      <c r="C99" s="1684"/>
      <c r="D99" s="1684"/>
      <c r="E99" s="1684"/>
      <c r="F99" s="1684"/>
      <c r="G99" s="1684"/>
      <c r="H99" s="1684"/>
      <c r="I99" s="1205"/>
      <c r="J99" s="1205"/>
      <c r="K99" s="1205"/>
      <c r="L99" s="1205"/>
      <c r="M99" s="1205"/>
      <c r="N99" s="1205"/>
      <c r="O99" s="1205"/>
    </row>
    <row r="100" spans="1:15" x14ac:dyDescent="0.35">
      <c r="A100" s="1683"/>
      <c r="B100" s="1684"/>
      <c r="C100" s="1684"/>
      <c r="D100" s="1684"/>
      <c r="E100" s="1684"/>
      <c r="F100" s="1684"/>
      <c r="G100" s="1684"/>
      <c r="H100" s="1684"/>
      <c r="I100" s="1205"/>
      <c r="J100" s="1205"/>
      <c r="K100" s="1205"/>
      <c r="L100" s="1205"/>
      <c r="M100" s="1205"/>
      <c r="N100" s="1205"/>
      <c r="O100" s="1205"/>
    </row>
    <row r="101" spans="1:15" x14ac:dyDescent="0.35">
      <c r="A101" s="1683"/>
      <c r="B101" s="1684"/>
      <c r="C101" s="1684"/>
      <c r="D101" s="1684"/>
      <c r="E101" s="1684"/>
      <c r="F101" s="1684"/>
      <c r="G101" s="1684"/>
      <c r="H101" s="1684"/>
      <c r="I101" s="1205"/>
      <c r="J101" s="1205"/>
      <c r="K101" s="1205"/>
      <c r="L101" s="1205"/>
      <c r="M101" s="1205"/>
      <c r="N101" s="1205"/>
      <c r="O101" s="1205"/>
    </row>
    <row r="102" spans="1:15" x14ac:dyDescent="0.35">
      <c r="A102" s="1683"/>
      <c r="B102" s="1684"/>
      <c r="C102" s="1684"/>
      <c r="D102" s="1684"/>
      <c r="E102" s="1684"/>
      <c r="F102" s="1684"/>
      <c r="G102" s="1684"/>
      <c r="H102" s="1684"/>
      <c r="I102" s="1205"/>
      <c r="J102" s="1205"/>
      <c r="K102" s="1205"/>
      <c r="L102" s="1205"/>
      <c r="M102" s="1205"/>
      <c r="N102" s="1205"/>
      <c r="O102" s="1205"/>
    </row>
    <row r="103" spans="1:15" x14ac:dyDescent="0.35">
      <c r="A103" s="1683"/>
      <c r="B103" s="1684"/>
      <c r="C103" s="1684"/>
      <c r="D103" s="1684"/>
      <c r="E103" s="1684"/>
      <c r="F103" s="1684"/>
      <c r="G103" s="1684"/>
      <c r="H103" s="1684"/>
      <c r="I103" s="1205"/>
      <c r="J103" s="1205"/>
      <c r="K103" s="1205"/>
      <c r="L103" s="1205"/>
      <c r="M103" s="1205"/>
      <c r="N103" s="1205"/>
      <c r="O103" s="1205"/>
    </row>
    <row r="104" spans="1:15" x14ac:dyDescent="0.35">
      <c r="A104" s="1683"/>
      <c r="B104" s="1684"/>
      <c r="C104" s="1684"/>
      <c r="D104" s="1684"/>
      <c r="E104" s="1684"/>
      <c r="F104" s="1684"/>
      <c r="G104" s="1684"/>
      <c r="H104" s="1684"/>
      <c r="I104" s="1205"/>
      <c r="J104" s="1205"/>
      <c r="K104" s="1205"/>
      <c r="L104" s="1205"/>
      <c r="M104" s="1205"/>
      <c r="N104" s="1205"/>
      <c r="O104" s="1205"/>
    </row>
    <row r="105" spans="1:15" x14ac:dyDescent="0.35">
      <c r="A105" s="1683"/>
      <c r="B105" s="1684"/>
      <c r="C105" s="1684"/>
      <c r="D105" s="1684"/>
      <c r="E105" s="1684"/>
      <c r="F105" s="1684"/>
      <c r="G105" s="1684"/>
      <c r="H105" s="1684"/>
      <c r="I105" s="1205"/>
      <c r="J105" s="1205"/>
      <c r="K105" s="1205"/>
      <c r="L105" s="1205"/>
      <c r="M105" s="1205"/>
      <c r="N105" s="1205"/>
      <c r="O105" s="1205"/>
    </row>
    <row r="106" spans="1:15" x14ac:dyDescent="0.35">
      <c r="A106" s="1683"/>
      <c r="B106" s="1684"/>
      <c r="C106" s="1684"/>
      <c r="D106" s="1684"/>
      <c r="E106" s="1684"/>
      <c r="F106" s="1684"/>
      <c r="G106" s="1684"/>
      <c r="H106" s="1684"/>
      <c r="I106" s="1205"/>
      <c r="J106" s="1205"/>
      <c r="K106" s="1205"/>
      <c r="L106" s="1205"/>
      <c r="M106" s="1205"/>
      <c r="N106" s="1205"/>
      <c r="O106" s="1205"/>
    </row>
    <row r="107" spans="1:15" x14ac:dyDescent="0.35">
      <c r="A107" s="1683"/>
      <c r="B107" s="1684"/>
      <c r="C107" s="1684"/>
      <c r="D107" s="1684"/>
      <c r="E107" s="1684"/>
      <c r="F107" s="1684"/>
      <c r="G107" s="1684"/>
      <c r="H107" s="1684"/>
      <c r="I107" s="1205"/>
      <c r="J107" s="1205"/>
      <c r="K107" s="1205"/>
      <c r="L107" s="1205"/>
      <c r="M107" s="1205"/>
      <c r="N107" s="1205"/>
      <c r="O107" s="1205"/>
    </row>
    <row r="108" spans="1:15" x14ac:dyDescent="0.35">
      <c r="A108" s="1683"/>
      <c r="B108" s="1684"/>
      <c r="C108" s="1684"/>
      <c r="D108" s="1684"/>
      <c r="E108" s="1684"/>
      <c r="F108" s="1684"/>
      <c r="G108" s="1684"/>
      <c r="H108" s="1684"/>
      <c r="I108" s="1205"/>
      <c r="J108" s="1205"/>
      <c r="K108" s="1205"/>
      <c r="L108" s="1205"/>
      <c r="M108" s="1205"/>
      <c r="N108" s="1205"/>
      <c r="O108" s="1205"/>
    </row>
    <row r="109" spans="1:15" x14ac:dyDescent="0.35">
      <c r="A109" s="1683"/>
      <c r="B109" s="1684"/>
      <c r="C109" s="1684"/>
      <c r="D109" s="1684"/>
      <c r="E109" s="1684"/>
      <c r="F109" s="1684"/>
      <c r="G109" s="1684"/>
      <c r="H109" s="1684"/>
      <c r="I109" s="1205"/>
      <c r="J109" s="1205"/>
      <c r="K109" s="1205"/>
      <c r="L109" s="1205"/>
      <c r="M109" s="1205"/>
      <c r="N109" s="1205"/>
      <c r="O109" s="1205"/>
    </row>
    <row r="110" spans="1:15" x14ac:dyDescent="0.35">
      <c r="A110" s="1683"/>
      <c r="B110" s="1684"/>
      <c r="C110" s="1684"/>
      <c r="D110" s="1684"/>
      <c r="E110" s="1684"/>
      <c r="F110" s="1684"/>
      <c r="G110" s="1684"/>
      <c r="H110" s="1684"/>
      <c r="I110" s="1205"/>
      <c r="J110" s="1205"/>
      <c r="K110" s="1205"/>
      <c r="L110" s="1205"/>
      <c r="M110" s="1205"/>
      <c r="N110" s="1205"/>
      <c r="O110" s="1205"/>
    </row>
    <row r="111" spans="1:15" x14ac:dyDescent="0.35">
      <c r="A111" s="1683"/>
      <c r="B111" s="1684"/>
      <c r="C111" s="1684"/>
      <c r="D111" s="1684"/>
      <c r="E111" s="1684"/>
      <c r="F111" s="1684"/>
      <c r="G111" s="1684"/>
      <c r="H111" s="1684"/>
      <c r="I111" s="1205"/>
      <c r="J111" s="1205"/>
      <c r="K111" s="1205"/>
      <c r="L111" s="1205"/>
      <c r="M111" s="1205"/>
      <c r="N111" s="1205"/>
      <c r="O111" s="1205"/>
    </row>
    <row r="112" spans="1:15" x14ac:dyDescent="0.35">
      <c r="A112" s="1683"/>
      <c r="B112" s="1684"/>
      <c r="C112" s="1684"/>
      <c r="D112" s="1684"/>
      <c r="E112" s="1684"/>
      <c r="F112" s="1684"/>
      <c r="G112" s="1684"/>
      <c r="H112" s="1684"/>
      <c r="I112" s="1205"/>
      <c r="J112" s="1205"/>
      <c r="K112" s="1205"/>
      <c r="L112" s="1205"/>
      <c r="M112" s="1205"/>
      <c r="N112" s="1205"/>
      <c r="O112" s="1205"/>
    </row>
    <row r="113" spans="1:15" x14ac:dyDescent="0.35">
      <c r="A113" s="1683"/>
      <c r="B113" s="1684"/>
      <c r="C113" s="1684"/>
      <c r="D113" s="1684"/>
      <c r="E113" s="1684"/>
      <c r="F113" s="1684"/>
      <c r="G113" s="1684"/>
      <c r="H113" s="1684"/>
      <c r="I113" s="1205"/>
      <c r="J113" s="1205"/>
      <c r="K113" s="1205"/>
      <c r="L113" s="1205"/>
      <c r="M113" s="1205"/>
      <c r="N113" s="1205"/>
      <c r="O113" s="1205"/>
    </row>
    <row r="114" spans="1:15" x14ac:dyDescent="0.35">
      <c r="A114" s="1683"/>
      <c r="B114" s="1684"/>
      <c r="C114" s="1684"/>
      <c r="D114" s="1684"/>
      <c r="E114" s="1684"/>
      <c r="F114" s="1684"/>
      <c r="G114" s="1684"/>
      <c r="H114" s="1684"/>
      <c r="I114" s="1205"/>
      <c r="J114" s="1205"/>
      <c r="K114" s="1205"/>
      <c r="L114" s="1205"/>
      <c r="M114" s="1205"/>
      <c r="N114" s="1205"/>
      <c r="O114" s="1205"/>
    </row>
    <row r="115" spans="1:15" x14ac:dyDescent="0.35">
      <c r="A115" s="1683"/>
      <c r="B115" s="1684"/>
      <c r="C115" s="1684"/>
      <c r="D115" s="1684"/>
      <c r="E115" s="1684"/>
      <c r="F115" s="1684"/>
      <c r="G115" s="1684"/>
      <c r="H115" s="1684"/>
      <c r="I115" s="1205"/>
      <c r="J115" s="1205"/>
      <c r="K115" s="1205"/>
      <c r="L115" s="1205"/>
      <c r="M115" s="1205"/>
      <c r="N115" s="1205"/>
      <c r="O115" s="1205"/>
    </row>
    <row r="116" spans="1:15" x14ac:dyDescent="0.35">
      <c r="A116" s="1683"/>
      <c r="B116" s="1684"/>
      <c r="C116" s="1684"/>
      <c r="D116" s="1684"/>
      <c r="E116" s="1684"/>
      <c r="F116" s="1684"/>
      <c r="G116" s="1684"/>
      <c r="H116" s="1684"/>
      <c r="I116" s="1205"/>
      <c r="J116" s="1205"/>
      <c r="K116" s="1205"/>
      <c r="L116" s="1205"/>
      <c r="M116" s="1205"/>
      <c r="N116" s="1205"/>
      <c r="O116" s="1205"/>
    </row>
    <row r="117" spans="1:15" x14ac:dyDescent="0.35">
      <c r="A117" s="1683"/>
      <c r="B117" s="1684"/>
      <c r="C117" s="1684"/>
      <c r="D117" s="1684"/>
      <c r="E117" s="1684"/>
      <c r="F117" s="1684"/>
      <c r="G117" s="1684"/>
      <c r="H117" s="1684"/>
      <c r="I117" s="1205"/>
      <c r="J117" s="1205"/>
      <c r="K117" s="1205"/>
      <c r="L117" s="1205"/>
      <c r="M117" s="1205"/>
      <c r="N117" s="1205"/>
      <c r="O117" s="1205"/>
    </row>
    <row r="118" spans="1:15" x14ac:dyDescent="0.35">
      <c r="A118" s="1683"/>
      <c r="B118" s="1684"/>
      <c r="C118" s="1684"/>
      <c r="D118" s="1684"/>
      <c r="E118" s="1684"/>
      <c r="F118" s="1684"/>
      <c r="G118" s="1684"/>
      <c r="H118" s="1684"/>
      <c r="I118" s="1205"/>
      <c r="J118" s="1205"/>
      <c r="K118" s="1205"/>
      <c r="L118" s="1205"/>
      <c r="M118" s="1205"/>
      <c r="N118" s="1205"/>
      <c r="O118" s="1205"/>
    </row>
    <row r="119" spans="1:15" x14ac:dyDescent="0.35">
      <c r="A119" s="1683"/>
      <c r="B119" s="1684"/>
      <c r="C119" s="1684"/>
      <c r="D119" s="1684"/>
      <c r="E119" s="1684"/>
      <c r="F119" s="1684"/>
      <c r="G119" s="1684"/>
      <c r="H119" s="1684"/>
      <c r="I119" s="1205"/>
      <c r="J119" s="1205"/>
      <c r="K119" s="1205"/>
      <c r="L119" s="1205"/>
      <c r="M119" s="1205"/>
      <c r="N119" s="1205"/>
      <c r="O119" s="1205"/>
    </row>
    <row r="120" spans="1:15" x14ac:dyDescent="0.35">
      <c r="A120" s="1683"/>
      <c r="B120" s="1684"/>
      <c r="C120" s="1684"/>
      <c r="D120" s="1684"/>
      <c r="E120" s="1684"/>
      <c r="F120" s="1684"/>
      <c r="G120" s="1684"/>
      <c r="H120" s="1684"/>
      <c r="I120" s="1205"/>
      <c r="J120" s="1205"/>
      <c r="K120" s="1205"/>
      <c r="L120" s="1205"/>
      <c r="M120" s="1205"/>
      <c r="N120" s="1205"/>
      <c r="O120" s="1205"/>
    </row>
    <row r="121" spans="1:15" x14ac:dyDescent="0.35">
      <c r="A121" s="1683"/>
      <c r="B121" s="1684"/>
      <c r="C121" s="1684"/>
      <c r="D121" s="1684"/>
      <c r="E121" s="1684"/>
      <c r="F121" s="1684"/>
      <c r="G121" s="1684"/>
      <c r="H121" s="1684"/>
      <c r="I121" s="1205"/>
      <c r="J121" s="1205"/>
      <c r="K121" s="1205"/>
      <c r="L121" s="1205"/>
      <c r="M121" s="1205"/>
      <c r="N121" s="1205"/>
      <c r="O121" s="1205"/>
    </row>
    <row r="122" spans="1:15" x14ac:dyDescent="0.35">
      <c r="A122" s="1683"/>
      <c r="B122" s="1684"/>
      <c r="C122" s="1684"/>
      <c r="D122" s="1684"/>
      <c r="E122" s="1684"/>
      <c r="F122" s="1684"/>
      <c r="G122" s="1684"/>
      <c r="H122" s="1684"/>
      <c r="I122" s="1205"/>
      <c r="J122" s="1205"/>
      <c r="K122" s="1205"/>
      <c r="L122" s="1205"/>
      <c r="M122" s="1205"/>
      <c r="N122" s="1205"/>
      <c r="O122" s="1205"/>
    </row>
    <row r="123" spans="1:15" x14ac:dyDescent="0.35">
      <c r="A123" s="1683"/>
      <c r="B123" s="1684"/>
      <c r="C123" s="1684"/>
      <c r="D123" s="1684"/>
      <c r="E123" s="1684"/>
      <c r="F123" s="1684"/>
      <c r="G123" s="1684"/>
      <c r="H123" s="1684"/>
      <c r="I123" s="1205"/>
      <c r="J123" s="1205"/>
      <c r="K123" s="1205"/>
      <c r="L123" s="1205"/>
      <c r="M123" s="1205"/>
      <c r="N123" s="1205"/>
      <c r="O123" s="1205"/>
    </row>
    <row r="124" spans="1:15" x14ac:dyDescent="0.35">
      <c r="A124" s="1683"/>
      <c r="B124" s="1684"/>
      <c r="C124" s="1684"/>
      <c r="D124" s="1684"/>
      <c r="E124" s="1684"/>
      <c r="F124" s="1684"/>
      <c r="G124" s="1684"/>
      <c r="H124" s="1684"/>
      <c r="I124" s="1205"/>
      <c r="J124" s="1205"/>
      <c r="K124" s="1205"/>
      <c r="L124" s="1205"/>
      <c r="M124" s="1205"/>
      <c r="N124" s="1205"/>
      <c r="O124" s="1205"/>
    </row>
    <row r="125" spans="1:15" x14ac:dyDescent="0.35">
      <c r="A125" s="1683"/>
      <c r="B125" s="1684"/>
      <c r="C125" s="1684"/>
      <c r="D125" s="1684"/>
      <c r="E125" s="1684"/>
      <c r="F125" s="1684"/>
      <c r="G125" s="1684"/>
      <c r="H125" s="1684"/>
      <c r="I125" s="1205"/>
      <c r="J125" s="1205"/>
      <c r="K125" s="1205"/>
      <c r="L125" s="1205"/>
      <c r="M125" s="1205"/>
      <c r="N125" s="1205"/>
      <c r="O125" s="1205"/>
    </row>
    <row r="126" spans="1:15" x14ac:dyDescent="0.35">
      <c r="A126" s="1683"/>
      <c r="B126" s="1684"/>
      <c r="C126" s="1684"/>
      <c r="D126" s="1684"/>
      <c r="E126" s="1684"/>
      <c r="F126" s="1684"/>
      <c r="G126" s="1684"/>
      <c r="H126" s="1684"/>
      <c r="I126" s="1205"/>
      <c r="J126" s="1205"/>
      <c r="K126" s="1205"/>
      <c r="L126" s="1205"/>
      <c r="M126" s="1205"/>
      <c r="N126" s="1205"/>
      <c r="O126" s="1205"/>
    </row>
    <row r="127" spans="1:15" x14ac:dyDescent="0.35">
      <c r="A127" s="1683"/>
      <c r="B127" s="1684"/>
      <c r="C127" s="1684"/>
      <c r="D127" s="1684"/>
      <c r="E127" s="1684"/>
      <c r="F127" s="1684"/>
      <c r="G127" s="1684"/>
      <c r="H127" s="1684"/>
      <c r="I127" s="1205"/>
      <c r="J127" s="1205"/>
      <c r="K127" s="1205"/>
      <c r="L127" s="1205"/>
      <c r="M127" s="1205"/>
      <c r="N127" s="1205"/>
      <c r="O127" s="1205"/>
    </row>
    <row r="128" spans="1:15" x14ac:dyDescent="0.35">
      <c r="A128" s="1683"/>
      <c r="B128" s="1684"/>
      <c r="C128" s="1684"/>
      <c r="D128" s="1684"/>
      <c r="E128" s="1684"/>
      <c r="F128" s="1684"/>
      <c r="G128" s="1684"/>
      <c r="H128" s="1684"/>
      <c r="I128" s="1205"/>
      <c r="J128" s="1205"/>
      <c r="K128" s="1205"/>
      <c r="L128" s="1205"/>
      <c r="M128" s="1205"/>
      <c r="N128" s="1205"/>
      <c r="O128" s="1205"/>
    </row>
    <row r="129" spans="1:15" x14ac:dyDescent="0.35">
      <c r="A129" s="1683"/>
      <c r="B129" s="1684"/>
      <c r="C129" s="1684"/>
      <c r="D129" s="1684"/>
      <c r="E129" s="1684"/>
      <c r="F129" s="1684"/>
      <c r="G129" s="1684"/>
      <c r="H129" s="1684"/>
      <c r="I129" s="1205"/>
      <c r="J129" s="1205"/>
      <c r="K129" s="1205"/>
      <c r="L129" s="1205"/>
      <c r="M129" s="1205"/>
      <c r="N129" s="1205"/>
      <c r="O129" s="1205"/>
    </row>
    <row r="130" spans="1:15" x14ac:dyDescent="0.35">
      <c r="A130" s="1683"/>
      <c r="B130" s="1684"/>
      <c r="C130" s="1684"/>
      <c r="D130" s="1684"/>
      <c r="E130" s="1684"/>
      <c r="F130" s="1684"/>
      <c r="G130" s="1684"/>
      <c r="H130" s="1684"/>
      <c r="I130" s="1205"/>
      <c r="J130" s="1205"/>
      <c r="K130" s="1205"/>
      <c r="L130" s="1205"/>
      <c r="M130" s="1205"/>
      <c r="N130" s="1205"/>
      <c r="O130" s="1205"/>
    </row>
    <row r="131" spans="1:15" x14ac:dyDescent="0.35">
      <c r="A131" s="1683"/>
      <c r="B131" s="1684"/>
      <c r="C131" s="1684"/>
      <c r="D131" s="1684"/>
      <c r="E131" s="1684"/>
      <c r="F131" s="1684"/>
      <c r="G131" s="1684"/>
      <c r="H131" s="1684"/>
      <c r="I131" s="1205"/>
      <c r="J131" s="1205"/>
      <c r="K131" s="1205"/>
      <c r="L131" s="1205"/>
      <c r="M131" s="1205"/>
      <c r="N131" s="1205"/>
      <c r="O131" s="1205"/>
    </row>
    <row r="132" spans="1:15" x14ac:dyDescent="0.35">
      <c r="A132" s="1683"/>
      <c r="B132" s="1684"/>
      <c r="C132" s="1684"/>
      <c r="D132" s="1684"/>
      <c r="E132" s="1684"/>
      <c r="F132" s="1684"/>
      <c r="G132" s="1684"/>
      <c r="H132" s="1684"/>
      <c r="I132" s="1205"/>
      <c r="J132" s="1205"/>
      <c r="K132" s="1205"/>
      <c r="L132" s="1205"/>
      <c r="M132" s="1205"/>
      <c r="N132" s="1205"/>
      <c r="O132" s="1205"/>
    </row>
    <row r="133" spans="1:15" x14ac:dyDescent="0.35">
      <c r="A133" s="1683"/>
      <c r="B133" s="1684"/>
      <c r="C133" s="1684"/>
      <c r="D133" s="1684"/>
      <c r="E133" s="1684"/>
      <c r="F133" s="1684"/>
      <c r="G133" s="1684"/>
      <c r="H133" s="1684"/>
      <c r="I133" s="1205"/>
      <c r="J133" s="1205"/>
      <c r="K133" s="1205"/>
      <c r="L133" s="1205"/>
      <c r="M133" s="1205"/>
      <c r="N133" s="1205"/>
      <c r="O133" s="1205"/>
    </row>
    <row r="134" spans="1:15" x14ac:dyDescent="0.35">
      <c r="A134" s="1683"/>
      <c r="B134" s="1684"/>
      <c r="C134" s="1684"/>
      <c r="D134" s="1684"/>
      <c r="E134" s="1684"/>
      <c r="F134" s="1684"/>
      <c r="G134" s="1684"/>
      <c r="H134" s="1684"/>
      <c r="I134" s="1205"/>
      <c r="J134" s="1205"/>
      <c r="K134" s="1205"/>
      <c r="L134" s="1205"/>
      <c r="M134" s="1205"/>
      <c r="N134" s="1205"/>
      <c r="O134" s="1205"/>
    </row>
    <row r="135" spans="1:15" x14ac:dyDescent="0.35">
      <c r="A135" s="1683"/>
      <c r="B135" s="1684"/>
      <c r="C135" s="1684"/>
      <c r="D135" s="1684"/>
      <c r="E135" s="1684"/>
      <c r="F135" s="1684"/>
      <c r="G135" s="1684"/>
      <c r="H135" s="1684"/>
      <c r="I135" s="1205"/>
      <c r="J135" s="1205"/>
      <c r="K135" s="1205"/>
      <c r="L135" s="1205"/>
      <c r="M135" s="1205"/>
      <c r="N135" s="1205"/>
      <c r="O135" s="1205"/>
    </row>
    <row r="136" spans="1:15" x14ac:dyDescent="0.35">
      <c r="A136" s="1683"/>
      <c r="B136" s="1684"/>
      <c r="C136" s="1684"/>
      <c r="D136" s="1684"/>
      <c r="E136" s="1684"/>
      <c r="F136" s="1684"/>
      <c r="G136" s="1684"/>
      <c r="H136" s="1684"/>
      <c r="I136" s="1205"/>
      <c r="J136" s="1205"/>
      <c r="K136" s="1205"/>
      <c r="L136" s="1205"/>
      <c r="M136" s="1205"/>
      <c r="N136" s="1205"/>
      <c r="O136" s="1205"/>
    </row>
    <row r="137" spans="1:15" x14ac:dyDescent="0.35">
      <c r="A137" s="1683"/>
      <c r="B137" s="1684"/>
      <c r="C137" s="1684"/>
      <c r="D137" s="1684"/>
      <c r="E137" s="1684"/>
      <c r="F137" s="1684"/>
      <c r="G137" s="1684"/>
      <c r="H137" s="1684"/>
      <c r="I137" s="1205"/>
      <c r="J137" s="1205"/>
      <c r="K137" s="1205"/>
      <c r="L137" s="1205"/>
      <c r="M137" s="1205"/>
      <c r="N137" s="1205"/>
      <c r="O137" s="1205"/>
    </row>
    <row r="138" spans="1:15" x14ac:dyDescent="0.35">
      <c r="A138" s="1683"/>
      <c r="B138" s="1684"/>
      <c r="C138" s="1684"/>
      <c r="D138" s="1684"/>
      <c r="E138" s="1684"/>
      <c r="F138" s="1684"/>
      <c r="G138" s="1684"/>
      <c r="H138" s="1684"/>
      <c r="I138" s="1205"/>
      <c r="J138" s="1205"/>
      <c r="K138" s="1205"/>
      <c r="L138" s="1205"/>
      <c r="M138" s="1205"/>
      <c r="N138" s="1205"/>
      <c r="O138" s="1205"/>
    </row>
    <row r="139" spans="1:15" x14ac:dyDescent="0.35">
      <c r="A139" s="1683"/>
      <c r="B139" s="1684"/>
      <c r="C139" s="1684"/>
      <c r="D139" s="1684"/>
      <c r="E139" s="1684"/>
      <c r="F139" s="1684"/>
      <c r="G139" s="1684"/>
      <c r="H139" s="1684"/>
      <c r="I139" s="1205"/>
      <c r="J139" s="1205"/>
      <c r="K139" s="1205"/>
      <c r="L139" s="1205"/>
      <c r="M139" s="1205"/>
      <c r="N139" s="1205"/>
      <c r="O139" s="1205"/>
    </row>
    <row r="140" spans="1:15" x14ac:dyDescent="0.35">
      <c r="A140" s="1683"/>
      <c r="B140" s="1684"/>
      <c r="C140" s="1684"/>
      <c r="D140" s="1684"/>
      <c r="E140" s="1684"/>
      <c r="F140" s="1684"/>
      <c r="G140" s="1684"/>
      <c r="H140" s="1684"/>
      <c r="I140" s="1205"/>
      <c r="J140" s="1205"/>
      <c r="K140" s="1205"/>
      <c r="L140" s="1205"/>
      <c r="M140" s="1205"/>
      <c r="N140" s="1205"/>
      <c r="O140" s="1205"/>
    </row>
    <row r="141" spans="1:15" x14ac:dyDescent="0.35">
      <c r="A141" s="1683"/>
      <c r="B141" s="1684"/>
      <c r="C141" s="1684"/>
      <c r="D141" s="1684"/>
      <c r="E141" s="1684"/>
      <c r="F141" s="1684"/>
      <c r="G141" s="1684"/>
      <c r="H141" s="1684"/>
      <c r="I141" s="1205"/>
      <c r="J141" s="1205"/>
      <c r="K141" s="1205"/>
      <c r="L141" s="1205"/>
      <c r="M141" s="1205"/>
      <c r="N141" s="1205"/>
      <c r="O141" s="1205"/>
    </row>
    <row r="142" spans="1:15" x14ac:dyDescent="0.35">
      <c r="A142" s="1683"/>
      <c r="B142" s="1684"/>
      <c r="C142" s="1684"/>
      <c r="D142" s="1684"/>
      <c r="E142" s="1684"/>
      <c r="F142" s="1684"/>
      <c r="G142" s="1684"/>
      <c r="H142" s="1684"/>
      <c r="I142" s="1205"/>
      <c r="J142" s="1205"/>
      <c r="K142" s="1205"/>
      <c r="L142" s="1205"/>
      <c r="M142" s="1205"/>
      <c r="N142" s="1205"/>
      <c r="O142" s="1205"/>
    </row>
    <row r="143" spans="1:15" x14ac:dyDescent="0.35">
      <c r="A143" s="1683"/>
      <c r="B143" s="1684"/>
      <c r="C143" s="1684"/>
      <c r="D143" s="1684"/>
      <c r="E143" s="1684"/>
      <c r="F143" s="1684"/>
      <c r="G143" s="1684"/>
      <c r="H143" s="1684"/>
      <c r="I143" s="1205"/>
      <c r="J143" s="1205"/>
      <c r="K143" s="1205"/>
      <c r="L143" s="1205"/>
      <c r="M143" s="1205"/>
      <c r="N143" s="1205"/>
      <c r="O143" s="1205"/>
    </row>
    <row r="144" spans="1:15" x14ac:dyDescent="0.35">
      <c r="A144" s="1683"/>
      <c r="B144" s="1684"/>
      <c r="C144" s="1684"/>
      <c r="D144" s="1684"/>
      <c r="E144" s="1684"/>
      <c r="F144" s="1684"/>
      <c r="G144" s="1684"/>
      <c r="H144" s="1684"/>
      <c r="I144" s="1205"/>
      <c r="J144" s="1205"/>
      <c r="K144" s="1205"/>
      <c r="L144" s="1205"/>
      <c r="M144" s="1205"/>
      <c r="N144" s="1205"/>
      <c r="O144" s="1205"/>
    </row>
    <row r="145" spans="1:15" x14ac:dyDescent="0.35">
      <c r="A145" s="1683"/>
      <c r="B145" s="1684"/>
      <c r="C145" s="1684"/>
      <c r="D145" s="1684"/>
      <c r="E145" s="1684"/>
      <c r="F145" s="1684"/>
      <c r="G145" s="1684"/>
      <c r="H145" s="1684"/>
      <c r="I145" s="1205"/>
      <c r="J145" s="1205"/>
      <c r="K145" s="1205"/>
      <c r="L145" s="1205"/>
      <c r="M145" s="1205"/>
      <c r="N145" s="1205"/>
      <c r="O145" s="1205"/>
    </row>
    <row r="146" spans="1:15" x14ac:dyDescent="0.35">
      <c r="A146" s="1683"/>
      <c r="B146" s="1684"/>
      <c r="C146" s="1684"/>
      <c r="D146" s="1684"/>
      <c r="E146" s="1684"/>
      <c r="F146" s="1684"/>
      <c r="G146" s="1684"/>
      <c r="H146" s="1684"/>
      <c r="I146" s="1205"/>
      <c r="J146" s="1205"/>
      <c r="K146" s="1205"/>
      <c r="L146" s="1205"/>
      <c r="M146" s="1205"/>
      <c r="N146" s="1205"/>
      <c r="O146" s="1205"/>
    </row>
    <row r="147" spans="1:15" x14ac:dyDescent="0.35">
      <c r="A147" s="1683"/>
      <c r="B147" s="1684"/>
      <c r="C147" s="1684"/>
      <c r="D147" s="1684"/>
      <c r="E147" s="1684"/>
      <c r="F147" s="1684"/>
      <c r="G147" s="1684"/>
      <c r="H147" s="1684"/>
      <c r="I147" s="1205"/>
      <c r="J147" s="1205"/>
      <c r="K147" s="1205"/>
      <c r="L147" s="1205"/>
      <c r="M147" s="1205"/>
      <c r="N147" s="1205"/>
      <c r="O147" s="1205"/>
    </row>
    <row r="148" spans="1:15" x14ac:dyDescent="0.35">
      <c r="A148" s="1683"/>
      <c r="B148" s="1684"/>
      <c r="C148" s="1684"/>
      <c r="D148" s="1684"/>
      <c r="E148" s="1684"/>
      <c r="F148" s="1684"/>
      <c r="G148" s="1684"/>
      <c r="H148" s="1684"/>
      <c r="I148" s="1205"/>
      <c r="J148" s="1205"/>
      <c r="K148" s="1205"/>
      <c r="L148" s="1205"/>
      <c r="M148" s="1205"/>
      <c r="N148" s="1205"/>
      <c r="O148" s="1205"/>
    </row>
    <row r="149" spans="1:15" x14ac:dyDescent="0.35">
      <c r="A149" s="1683"/>
      <c r="B149" s="1684"/>
      <c r="C149" s="1684"/>
      <c r="D149" s="1684"/>
      <c r="E149" s="1684"/>
      <c r="F149" s="1684"/>
      <c r="G149" s="1684"/>
      <c r="H149" s="1684"/>
      <c r="I149" s="1205"/>
      <c r="J149" s="1205"/>
      <c r="K149" s="1205"/>
      <c r="L149" s="1205"/>
      <c r="M149" s="1205"/>
      <c r="N149" s="1205"/>
      <c r="O149" s="1205"/>
    </row>
    <row r="150" spans="1:15" x14ac:dyDescent="0.35">
      <c r="A150" s="1683"/>
      <c r="B150" s="1684"/>
      <c r="C150" s="1684"/>
      <c r="D150" s="1684"/>
      <c r="E150" s="1684"/>
      <c r="F150" s="1684"/>
      <c r="G150" s="1684"/>
      <c r="H150" s="1684"/>
      <c r="I150" s="1205"/>
      <c r="J150" s="1205"/>
      <c r="K150" s="1205"/>
      <c r="L150" s="1205"/>
      <c r="M150" s="1205"/>
      <c r="N150" s="1205"/>
      <c r="O150" s="1205"/>
    </row>
    <row r="151" spans="1:15" x14ac:dyDescent="0.35">
      <c r="A151" s="1683"/>
      <c r="B151" s="1684"/>
      <c r="C151" s="1684"/>
      <c r="D151" s="1684"/>
      <c r="E151" s="1684"/>
      <c r="F151" s="1684"/>
      <c r="G151" s="1684"/>
      <c r="H151" s="1684"/>
      <c r="I151" s="1205"/>
      <c r="J151" s="1205"/>
      <c r="K151" s="1205"/>
      <c r="L151" s="1205"/>
      <c r="M151" s="1205"/>
      <c r="N151" s="1205"/>
      <c r="O151" s="1205"/>
    </row>
    <row r="152" spans="1:15" x14ac:dyDescent="0.35">
      <c r="A152" s="1683"/>
      <c r="B152" s="1684"/>
      <c r="C152" s="1684"/>
      <c r="D152" s="1684"/>
      <c r="E152" s="1684"/>
      <c r="F152" s="1684"/>
      <c r="G152" s="1684"/>
      <c r="H152" s="1684"/>
      <c r="I152" s="1205"/>
      <c r="J152" s="1205"/>
      <c r="K152" s="1205"/>
      <c r="L152" s="1205"/>
      <c r="M152" s="1205"/>
      <c r="N152" s="1205"/>
      <c r="O152" s="1205"/>
    </row>
    <row r="153" spans="1:15" x14ac:dyDescent="0.35">
      <c r="A153" s="1683"/>
      <c r="B153" s="1684"/>
      <c r="C153" s="1684"/>
      <c r="D153" s="1684"/>
      <c r="E153" s="1684"/>
      <c r="F153" s="1684"/>
      <c r="G153" s="1684"/>
      <c r="H153" s="1684"/>
      <c r="I153" s="1205"/>
      <c r="J153" s="1205"/>
      <c r="K153" s="1205"/>
      <c r="L153" s="1205"/>
      <c r="M153" s="1205"/>
      <c r="N153" s="1205"/>
      <c r="O153" s="1205"/>
    </row>
    <row r="154" spans="1:15" x14ac:dyDescent="0.35">
      <c r="A154" s="1683"/>
      <c r="B154" s="1684"/>
      <c r="C154" s="1684"/>
      <c r="D154" s="1684"/>
      <c r="E154" s="1684"/>
      <c r="F154" s="1684"/>
      <c r="G154" s="1684"/>
      <c r="H154" s="1684"/>
      <c r="I154" s="1205"/>
      <c r="J154" s="1205"/>
      <c r="K154" s="1205"/>
      <c r="L154" s="1205"/>
      <c r="M154" s="1205"/>
      <c r="N154" s="1205"/>
      <c r="O154" s="1205"/>
    </row>
    <row r="155" spans="1:15" x14ac:dyDescent="0.35">
      <c r="A155" s="1683"/>
      <c r="B155" s="1684"/>
      <c r="C155" s="1684"/>
      <c r="D155" s="1684"/>
      <c r="E155" s="1684"/>
      <c r="F155" s="1684"/>
      <c r="G155" s="1684"/>
      <c r="H155" s="1684"/>
      <c r="I155" s="1205"/>
      <c r="J155" s="1205"/>
      <c r="K155" s="1205"/>
      <c r="L155" s="1205"/>
      <c r="M155" s="1205"/>
      <c r="N155" s="1205"/>
      <c r="O155" s="1205"/>
    </row>
    <row r="156" spans="1:15" x14ac:dyDescent="0.35">
      <c r="A156" s="1683"/>
      <c r="B156" s="1684"/>
      <c r="C156" s="1684"/>
      <c r="D156" s="1684"/>
      <c r="E156" s="1684"/>
      <c r="F156" s="1684"/>
      <c r="G156" s="1684"/>
      <c r="H156" s="1684"/>
      <c r="I156" s="1205"/>
      <c r="J156" s="1205"/>
      <c r="K156" s="1205"/>
      <c r="L156" s="1205"/>
      <c r="M156" s="1205"/>
      <c r="N156" s="1205"/>
      <c r="O156" s="1205"/>
    </row>
    <row r="157" spans="1:15" x14ac:dyDescent="0.35">
      <c r="A157" s="1683"/>
      <c r="B157" s="1684"/>
      <c r="C157" s="1684"/>
      <c r="D157" s="1684"/>
      <c r="E157" s="1684"/>
      <c r="F157" s="1684"/>
      <c r="G157" s="1684"/>
      <c r="H157" s="1684"/>
      <c r="I157" s="1205"/>
      <c r="J157" s="1205"/>
      <c r="K157" s="1205"/>
      <c r="L157" s="1205"/>
      <c r="M157" s="1205"/>
      <c r="N157" s="1205"/>
      <c r="O157" s="1205"/>
    </row>
    <row r="158" spans="1:15" x14ac:dyDescent="0.35">
      <c r="A158" s="1683"/>
      <c r="B158" s="1684"/>
      <c r="C158" s="1684"/>
      <c r="D158" s="1684"/>
      <c r="E158" s="1684"/>
      <c r="F158" s="1684"/>
      <c r="G158" s="1684"/>
      <c r="H158" s="1684"/>
      <c r="I158" s="1205"/>
      <c r="J158" s="1205"/>
      <c r="K158" s="1205"/>
      <c r="L158" s="1205"/>
      <c r="M158" s="1205"/>
      <c r="N158" s="1205"/>
      <c r="O158" s="1205"/>
    </row>
    <row r="159" spans="1:15" x14ac:dyDescent="0.35">
      <c r="A159" s="1683"/>
      <c r="B159" s="1684"/>
      <c r="C159" s="1684"/>
      <c r="D159" s="1684"/>
      <c r="E159" s="1684"/>
      <c r="F159" s="1684"/>
      <c r="G159" s="1684"/>
      <c r="H159" s="1684"/>
      <c r="I159" s="1205"/>
      <c r="J159" s="1205"/>
      <c r="K159" s="1205"/>
      <c r="L159" s="1205"/>
      <c r="M159" s="1205"/>
      <c r="N159" s="1205"/>
      <c r="O159" s="1205"/>
    </row>
    <row r="160" spans="1:15" x14ac:dyDescent="0.35">
      <c r="A160" s="1683"/>
      <c r="B160" s="1684"/>
      <c r="C160" s="1684"/>
      <c r="D160" s="1684"/>
      <c r="E160" s="1684"/>
      <c r="F160" s="1684"/>
      <c r="G160" s="1684"/>
      <c r="H160" s="1684"/>
      <c r="I160" s="1205"/>
      <c r="J160" s="1205"/>
      <c r="K160" s="1205"/>
      <c r="L160" s="1205"/>
      <c r="M160" s="1205"/>
      <c r="N160" s="1205"/>
      <c r="O160" s="1205"/>
    </row>
    <row r="161" spans="1:15" x14ac:dyDescent="0.35">
      <c r="A161" s="1683"/>
      <c r="B161" s="1684"/>
      <c r="C161" s="1684"/>
      <c r="D161" s="1684"/>
      <c r="E161" s="1684"/>
      <c r="F161" s="1684"/>
      <c r="G161" s="1684"/>
      <c r="H161" s="1684"/>
      <c r="I161" s="1205"/>
      <c r="J161" s="1205"/>
      <c r="K161" s="1205"/>
      <c r="L161" s="1205"/>
      <c r="M161" s="1205"/>
      <c r="N161" s="1205"/>
      <c r="O161" s="1205"/>
    </row>
    <row r="162" spans="1:15" x14ac:dyDescent="0.35">
      <c r="A162" s="1683"/>
      <c r="B162" s="1684"/>
      <c r="C162" s="1684"/>
      <c r="D162" s="1684"/>
      <c r="E162" s="1684"/>
      <c r="F162" s="1684"/>
      <c r="G162" s="1684"/>
      <c r="H162" s="1684"/>
      <c r="I162" s="1205"/>
      <c r="J162" s="1205"/>
      <c r="K162" s="1205"/>
      <c r="L162" s="1205"/>
      <c r="M162" s="1205"/>
      <c r="N162" s="1205"/>
      <c r="O162" s="1205"/>
    </row>
    <row r="163" spans="1:15" x14ac:dyDescent="0.35">
      <c r="A163" s="1683"/>
      <c r="B163" s="1684"/>
      <c r="C163" s="1684"/>
      <c r="D163" s="1684"/>
      <c r="E163" s="1684"/>
      <c r="F163" s="1684"/>
      <c r="G163" s="1684"/>
      <c r="H163" s="1684"/>
      <c r="I163" s="1205"/>
      <c r="J163" s="1205"/>
      <c r="K163" s="1205"/>
      <c r="L163" s="1205"/>
      <c r="M163" s="1205"/>
      <c r="N163" s="1205"/>
      <c r="O163" s="1205"/>
    </row>
    <row r="164" spans="1:15" x14ac:dyDescent="0.35">
      <c r="A164" s="1683"/>
      <c r="B164" s="1684"/>
      <c r="C164" s="1684"/>
      <c r="D164" s="1684"/>
      <c r="E164" s="1684"/>
      <c r="F164" s="1684"/>
      <c r="G164" s="1684"/>
      <c r="H164" s="1684"/>
      <c r="I164" s="1205"/>
      <c r="J164" s="1205"/>
      <c r="K164" s="1205"/>
      <c r="L164" s="1205"/>
      <c r="M164" s="1205"/>
      <c r="N164" s="1205"/>
      <c r="O164" s="1205"/>
    </row>
    <row r="165" spans="1:15" x14ac:dyDescent="0.35">
      <c r="A165" s="1683"/>
      <c r="B165" s="1684"/>
      <c r="C165" s="1684"/>
      <c r="D165" s="1684"/>
      <c r="E165" s="1684"/>
      <c r="F165" s="1684"/>
      <c r="G165" s="1684"/>
      <c r="H165" s="1684"/>
      <c r="I165" s="1205"/>
      <c r="J165" s="1205"/>
      <c r="K165" s="1205"/>
      <c r="L165" s="1205"/>
      <c r="M165" s="1205"/>
      <c r="N165" s="1205"/>
      <c r="O165" s="1205"/>
    </row>
    <row r="166" spans="1:15" x14ac:dyDescent="0.35">
      <c r="A166" s="1683"/>
      <c r="B166" s="1684"/>
      <c r="C166" s="1684"/>
      <c r="D166" s="1684"/>
      <c r="E166" s="1684"/>
      <c r="F166" s="1684"/>
      <c r="G166" s="1684"/>
      <c r="H166" s="1684"/>
      <c r="I166" s="1205"/>
      <c r="J166" s="1205"/>
      <c r="K166" s="1205"/>
      <c r="L166" s="1205"/>
      <c r="M166" s="1205"/>
      <c r="N166" s="1205"/>
      <c r="O166" s="1205"/>
    </row>
    <row r="167" spans="1:15" x14ac:dyDescent="0.35">
      <c r="A167" s="1683"/>
      <c r="B167" s="1684"/>
      <c r="C167" s="1684"/>
      <c r="D167" s="1684"/>
      <c r="E167" s="1684"/>
      <c r="F167" s="1684"/>
      <c r="G167" s="1684"/>
      <c r="H167" s="1684"/>
      <c r="I167" s="1205"/>
      <c r="J167" s="1205"/>
      <c r="K167" s="1205"/>
      <c r="L167" s="1205"/>
      <c r="M167" s="1205"/>
      <c r="N167" s="1205"/>
      <c r="O167" s="1205"/>
    </row>
    <row r="168" spans="1:15" x14ac:dyDescent="0.35">
      <c r="A168" s="1683"/>
      <c r="B168" s="1684"/>
      <c r="C168" s="1684"/>
      <c r="D168" s="1684"/>
      <c r="E168" s="1684"/>
      <c r="F168" s="1684"/>
      <c r="G168" s="1684"/>
      <c r="H168" s="1684"/>
      <c r="I168" s="1205"/>
      <c r="J168" s="1205"/>
      <c r="K168" s="1205"/>
      <c r="L168" s="1205"/>
      <c r="M168" s="1205"/>
      <c r="N168" s="1205"/>
      <c r="O168" s="1205"/>
    </row>
    <row r="169" spans="1:15" x14ac:dyDescent="0.35">
      <c r="A169" s="1683"/>
      <c r="B169" s="1684"/>
      <c r="C169" s="1684"/>
      <c r="D169" s="1684"/>
      <c r="E169" s="1684"/>
      <c r="F169" s="1684"/>
      <c r="G169" s="1684"/>
      <c r="H169" s="1684"/>
      <c r="I169" s="1205"/>
      <c r="J169" s="1205"/>
      <c r="K169" s="1205"/>
      <c r="L169" s="1205"/>
      <c r="M169" s="1205"/>
      <c r="N169" s="1205"/>
      <c r="O169" s="1205"/>
    </row>
    <row r="170" spans="1:15" x14ac:dyDescent="0.35">
      <c r="A170" s="1683"/>
      <c r="B170" s="1684"/>
      <c r="C170" s="1684"/>
      <c r="D170" s="1684"/>
      <c r="E170" s="1684"/>
      <c r="F170" s="1684"/>
      <c r="G170" s="1684"/>
      <c r="H170" s="1684"/>
      <c r="I170" s="1205"/>
      <c r="J170" s="1205"/>
      <c r="K170" s="1205"/>
      <c r="L170" s="1205"/>
      <c r="M170" s="1205"/>
      <c r="N170" s="1205"/>
      <c r="O170" s="1205"/>
    </row>
    <row r="171" spans="1:15" x14ac:dyDescent="0.35">
      <c r="A171" s="1683"/>
      <c r="B171" s="1684"/>
      <c r="C171" s="1684"/>
      <c r="D171" s="1684"/>
      <c r="E171" s="1684"/>
      <c r="F171" s="1684"/>
      <c r="G171" s="1684"/>
      <c r="H171" s="1684"/>
      <c r="I171" s="1205"/>
      <c r="J171" s="1205"/>
      <c r="K171" s="1205"/>
      <c r="L171" s="1205"/>
      <c r="M171" s="1205"/>
      <c r="N171" s="1205"/>
      <c r="O171" s="1205"/>
    </row>
    <row r="172" spans="1:15" x14ac:dyDescent="0.35">
      <c r="A172" s="1683"/>
      <c r="B172" s="1684"/>
      <c r="C172" s="1684"/>
      <c r="D172" s="1684"/>
      <c r="E172" s="1684"/>
      <c r="F172" s="1684"/>
      <c r="G172" s="1684"/>
      <c r="H172" s="1684"/>
      <c r="I172" s="1205"/>
      <c r="J172" s="1205"/>
      <c r="K172" s="1205"/>
      <c r="L172" s="1205"/>
      <c r="M172" s="1205"/>
      <c r="N172" s="1205"/>
      <c r="O172" s="1205"/>
    </row>
    <row r="173" spans="1:15" x14ac:dyDescent="0.35">
      <c r="A173" s="1683"/>
      <c r="B173" s="1684"/>
      <c r="C173" s="1684"/>
      <c r="D173" s="1684"/>
      <c r="E173" s="1684"/>
      <c r="F173" s="1684"/>
      <c r="G173" s="1684"/>
      <c r="H173" s="1684"/>
      <c r="I173" s="1205"/>
      <c r="J173" s="1205"/>
      <c r="K173" s="1205"/>
      <c r="L173" s="1205"/>
      <c r="M173" s="1205"/>
      <c r="N173" s="1205"/>
      <c r="O173" s="1205"/>
    </row>
    <row r="174" spans="1:15" x14ac:dyDescent="0.35">
      <c r="A174" s="1683"/>
      <c r="B174" s="1684"/>
      <c r="C174" s="1684"/>
      <c r="D174" s="1684"/>
      <c r="E174" s="1684"/>
      <c r="F174" s="1684"/>
      <c r="G174" s="1684"/>
      <c r="H174" s="1684"/>
      <c r="I174" s="1205"/>
      <c r="J174" s="1205"/>
      <c r="K174" s="1205"/>
      <c r="L174" s="1205"/>
      <c r="M174" s="1205"/>
      <c r="N174" s="1205"/>
      <c r="O174" s="1205"/>
    </row>
    <row r="175" spans="1:15" x14ac:dyDescent="0.35">
      <c r="A175" s="1683"/>
      <c r="B175" s="1684"/>
      <c r="C175" s="1684"/>
      <c r="D175" s="1684"/>
      <c r="E175" s="1684"/>
      <c r="F175" s="1684"/>
      <c r="G175" s="1684"/>
      <c r="H175" s="1684"/>
      <c r="I175" s="1205"/>
      <c r="J175" s="1205"/>
      <c r="K175" s="1205"/>
      <c r="L175" s="1205"/>
      <c r="M175" s="1205"/>
      <c r="N175" s="1205"/>
      <c r="O175" s="1205"/>
    </row>
    <row r="176" spans="1:15" x14ac:dyDescent="0.35">
      <c r="A176" s="1683"/>
      <c r="B176" s="1684"/>
      <c r="C176" s="1684"/>
      <c r="D176" s="1684"/>
      <c r="E176" s="1684"/>
      <c r="F176" s="1684"/>
      <c r="G176" s="1684"/>
      <c r="H176" s="1684"/>
      <c r="I176" s="1205"/>
      <c r="J176" s="1205"/>
      <c r="K176" s="1205"/>
      <c r="L176" s="1205"/>
      <c r="M176" s="1205"/>
      <c r="N176" s="1205"/>
      <c r="O176" s="1205"/>
    </row>
    <row r="177" spans="1:15" x14ac:dyDescent="0.35">
      <c r="A177" s="1683"/>
      <c r="B177" s="1684"/>
      <c r="C177" s="1684"/>
      <c r="D177" s="1684"/>
      <c r="E177" s="1684"/>
      <c r="F177" s="1684"/>
      <c r="G177" s="1684"/>
      <c r="H177" s="1684"/>
      <c r="I177" s="1205"/>
      <c r="J177" s="1205"/>
      <c r="K177" s="1205"/>
      <c r="L177" s="1205"/>
      <c r="M177" s="1205"/>
      <c r="N177" s="1205"/>
      <c r="O177" s="1205"/>
    </row>
    <row r="178" spans="1:15" x14ac:dyDescent="0.35">
      <c r="A178" s="1683"/>
      <c r="B178" s="1684"/>
      <c r="C178" s="1684"/>
      <c r="D178" s="1684"/>
      <c r="E178" s="1684"/>
      <c r="F178" s="1684"/>
      <c r="G178" s="1684"/>
      <c r="H178" s="1684"/>
      <c r="I178" s="1205"/>
      <c r="J178" s="1205"/>
      <c r="K178" s="1205"/>
      <c r="L178" s="1205"/>
      <c r="M178" s="1205"/>
      <c r="N178" s="1205"/>
      <c r="O178" s="1205"/>
    </row>
    <row r="179" spans="1:15" x14ac:dyDescent="0.35">
      <c r="A179" s="1683"/>
      <c r="B179" s="1684"/>
      <c r="C179" s="1684"/>
      <c r="D179" s="1684"/>
      <c r="E179" s="1684"/>
      <c r="F179" s="1684"/>
      <c r="G179" s="1684"/>
      <c r="H179" s="1684"/>
      <c r="I179" s="1205"/>
      <c r="J179" s="1205"/>
      <c r="K179" s="1205"/>
      <c r="L179" s="1205"/>
      <c r="M179" s="1205"/>
      <c r="N179" s="1205"/>
      <c r="O179" s="1205"/>
    </row>
    <row r="180" spans="1:15" x14ac:dyDescent="0.35">
      <c r="A180" s="1683"/>
      <c r="B180" s="1684"/>
      <c r="C180" s="1684"/>
      <c r="D180" s="1684"/>
      <c r="E180" s="1684"/>
      <c r="F180" s="1684"/>
      <c r="G180" s="1684"/>
      <c r="H180" s="1684"/>
      <c r="I180" s="1205"/>
      <c r="J180" s="1205"/>
      <c r="K180" s="1205"/>
      <c r="L180" s="1205"/>
      <c r="M180" s="1205"/>
      <c r="N180" s="1205"/>
      <c r="O180" s="1205"/>
    </row>
    <row r="181" spans="1:15" x14ac:dyDescent="0.35">
      <c r="A181" s="1683"/>
      <c r="B181" s="1684"/>
      <c r="C181" s="1684"/>
      <c r="D181" s="1684"/>
      <c r="E181" s="1684"/>
      <c r="F181" s="1684"/>
      <c r="G181" s="1684"/>
      <c r="H181" s="1684"/>
      <c r="I181" s="1205"/>
      <c r="J181" s="1205"/>
      <c r="K181" s="1205"/>
      <c r="L181" s="1205"/>
      <c r="M181" s="1205"/>
      <c r="N181" s="1205"/>
      <c r="O181" s="1205"/>
    </row>
    <row r="182" spans="1:15" x14ac:dyDescent="0.35">
      <c r="A182" s="1683"/>
      <c r="B182" s="1684"/>
      <c r="C182" s="1684"/>
      <c r="D182" s="1684"/>
      <c r="E182" s="1684"/>
      <c r="F182" s="1684"/>
      <c r="G182" s="1684"/>
      <c r="H182" s="1684"/>
      <c r="I182" s="1205"/>
      <c r="J182" s="1205"/>
      <c r="K182" s="1205"/>
      <c r="L182" s="1205"/>
      <c r="M182" s="1205"/>
      <c r="N182" s="1205"/>
      <c r="O182" s="1205"/>
    </row>
    <row r="183" spans="1:15" x14ac:dyDescent="0.35">
      <c r="A183" s="1683"/>
      <c r="B183" s="1684"/>
      <c r="C183" s="1684"/>
      <c r="D183" s="1684"/>
      <c r="E183" s="1684"/>
      <c r="F183" s="1684"/>
      <c r="G183" s="1684"/>
      <c r="H183" s="1684"/>
      <c r="I183" s="1205"/>
      <c r="J183" s="1205"/>
      <c r="K183" s="1205"/>
      <c r="L183" s="1205"/>
      <c r="M183" s="1205"/>
      <c r="N183" s="1205"/>
      <c r="O183" s="1205"/>
    </row>
    <row r="184" spans="1:15" x14ac:dyDescent="0.35">
      <c r="A184" s="1683"/>
      <c r="B184" s="1684"/>
      <c r="C184" s="1684"/>
      <c r="D184" s="1684"/>
      <c r="E184" s="1684"/>
      <c r="F184" s="1684"/>
      <c r="G184" s="1684"/>
      <c r="H184" s="1684"/>
      <c r="I184" s="1205"/>
      <c r="J184" s="1205"/>
      <c r="K184" s="1205"/>
      <c r="L184" s="1205"/>
      <c r="M184" s="1205"/>
      <c r="N184" s="1205"/>
      <c r="O184" s="1205"/>
    </row>
    <row r="185" spans="1:15" x14ac:dyDescent="0.35">
      <c r="A185" s="1683"/>
      <c r="B185" s="1684"/>
      <c r="C185" s="1684"/>
      <c r="D185" s="1684"/>
      <c r="E185" s="1684"/>
      <c r="F185" s="1684"/>
      <c r="G185" s="1684"/>
      <c r="H185" s="1684"/>
      <c r="I185" s="1205"/>
      <c r="J185" s="1205"/>
      <c r="K185" s="1205"/>
      <c r="L185" s="1205"/>
      <c r="M185" s="1205"/>
      <c r="N185" s="1205"/>
      <c r="O185" s="1205"/>
    </row>
    <row r="186" spans="1:15" x14ac:dyDescent="0.35">
      <c r="A186" s="1683"/>
      <c r="B186" s="1684"/>
      <c r="C186" s="1684"/>
      <c r="D186" s="1684"/>
      <c r="E186" s="1684"/>
      <c r="F186" s="1684"/>
      <c r="G186" s="1684"/>
      <c r="H186" s="1684"/>
      <c r="I186" s="1205"/>
      <c r="J186" s="1205"/>
      <c r="K186" s="1205"/>
      <c r="L186" s="1205"/>
      <c r="M186" s="1205"/>
      <c r="N186" s="1205"/>
      <c r="O186" s="1205"/>
    </row>
    <row r="187" spans="1:15" x14ac:dyDescent="0.35">
      <c r="A187" s="1683"/>
      <c r="B187" s="1684"/>
      <c r="C187" s="1684"/>
      <c r="D187" s="1684"/>
      <c r="E187" s="1684"/>
      <c r="F187" s="1684"/>
      <c r="G187" s="1684"/>
      <c r="H187" s="1684"/>
      <c r="I187" s="1205"/>
      <c r="J187" s="1205"/>
      <c r="K187" s="1205"/>
      <c r="L187" s="1205"/>
      <c r="M187" s="1205"/>
      <c r="N187" s="1205"/>
      <c r="O187" s="1205"/>
    </row>
    <row r="188" spans="1:15" x14ac:dyDescent="0.35">
      <c r="A188" s="1683"/>
      <c r="B188" s="1684"/>
      <c r="C188" s="1684"/>
      <c r="D188" s="1684"/>
      <c r="E188" s="1684"/>
      <c r="F188" s="1684"/>
      <c r="G188" s="1684"/>
      <c r="H188" s="1684"/>
      <c r="I188" s="1205"/>
      <c r="J188" s="1205"/>
      <c r="K188" s="1205"/>
      <c r="L188" s="1205"/>
      <c r="M188" s="1205"/>
      <c r="N188" s="1205"/>
      <c r="O188" s="1205"/>
    </row>
    <row r="189" spans="1:15" x14ac:dyDescent="0.35">
      <c r="A189" s="1683"/>
      <c r="B189" s="1684"/>
      <c r="C189" s="1684"/>
      <c r="D189" s="1684"/>
      <c r="E189" s="1684"/>
      <c r="F189" s="1684"/>
      <c r="G189" s="1684"/>
      <c r="H189" s="1684"/>
      <c r="I189" s="1205"/>
      <c r="J189" s="1205"/>
      <c r="K189" s="1205"/>
      <c r="L189" s="1205"/>
      <c r="M189" s="1205"/>
      <c r="N189" s="1205"/>
      <c r="O189" s="1205"/>
    </row>
    <row r="190" spans="1:15" x14ac:dyDescent="0.35">
      <c r="A190" s="1683"/>
      <c r="B190" s="1684"/>
      <c r="C190" s="1684"/>
      <c r="D190" s="1684"/>
      <c r="E190" s="1684"/>
      <c r="F190" s="1684"/>
      <c r="G190" s="1684"/>
      <c r="H190" s="1684"/>
      <c r="I190" s="1205"/>
      <c r="J190" s="1205"/>
      <c r="K190" s="1205"/>
      <c r="L190" s="1205"/>
      <c r="M190" s="1205"/>
      <c r="N190" s="1205"/>
      <c r="O190" s="1205"/>
    </row>
    <row r="191" spans="1:15" x14ac:dyDescent="0.35">
      <c r="A191" s="1683"/>
      <c r="B191" s="1684"/>
      <c r="C191" s="1684"/>
      <c r="D191" s="1684"/>
      <c r="E191" s="1684"/>
      <c r="F191" s="1684"/>
      <c r="G191" s="1684"/>
      <c r="H191" s="1684"/>
      <c r="I191" s="1205"/>
      <c r="J191" s="1205"/>
      <c r="K191" s="1205"/>
      <c r="L191" s="1205"/>
      <c r="M191" s="1205"/>
      <c r="N191" s="1205"/>
      <c r="O191" s="1205"/>
    </row>
    <row r="192" spans="1:15" x14ac:dyDescent="0.35">
      <c r="A192" s="1683"/>
      <c r="B192" s="1684"/>
      <c r="C192" s="1684"/>
      <c r="D192" s="1684"/>
      <c r="E192" s="1684"/>
      <c r="F192" s="1684"/>
      <c r="G192" s="1684"/>
      <c r="H192" s="1684"/>
      <c r="I192" s="1205"/>
      <c r="J192" s="1205"/>
      <c r="K192" s="1205"/>
      <c r="L192" s="1205"/>
      <c r="M192" s="1205"/>
      <c r="N192" s="1205"/>
      <c r="O192" s="1205"/>
    </row>
    <row r="193" spans="1:15" x14ac:dyDescent="0.35">
      <c r="A193" s="1683"/>
      <c r="B193" s="1684"/>
      <c r="C193" s="1684"/>
      <c r="D193" s="1684"/>
      <c r="E193" s="1684"/>
      <c r="F193" s="1684"/>
      <c r="G193" s="1684"/>
      <c r="H193" s="1684"/>
      <c r="I193" s="1205"/>
      <c r="J193" s="1205"/>
      <c r="K193" s="1205"/>
      <c r="L193" s="1205"/>
      <c r="M193" s="1205"/>
      <c r="N193" s="1205"/>
      <c r="O193" s="1205"/>
    </row>
    <row r="194" spans="1:15" x14ac:dyDescent="0.35">
      <c r="A194" s="1683"/>
      <c r="B194" s="1684"/>
      <c r="C194" s="1684"/>
      <c r="D194" s="1684"/>
      <c r="E194" s="1684"/>
      <c r="F194" s="1684"/>
      <c r="G194" s="1684"/>
      <c r="H194" s="1684"/>
      <c r="I194" s="1205"/>
      <c r="J194" s="1205"/>
      <c r="K194" s="1205"/>
      <c r="L194" s="1205"/>
      <c r="M194" s="1205"/>
      <c r="N194" s="1205"/>
      <c r="O194" s="1205"/>
    </row>
    <row r="195" spans="1:15" x14ac:dyDescent="0.35">
      <c r="A195" s="1683"/>
      <c r="B195" s="1684"/>
      <c r="C195" s="1684"/>
      <c r="D195" s="1684"/>
      <c r="E195" s="1684"/>
      <c r="F195" s="1684"/>
      <c r="G195" s="1684"/>
      <c r="H195" s="1684"/>
      <c r="I195" s="1205"/>
      <c r="J195" s="1205"/>
      <c r="K195" s="1205"/>
      <c r="L195" s="1205"/>
      <c r="M195" s="1205"/>
      <c r="N195" s="1205"/>
      <c r="O195" s="1205"/>
    </row>
    <row r="196" spans="1:15" x14ac:dyDescent="0.35">
      <c r="A196" s="1683"/>
      <c r="B196" s="1684"/>
      <c r="C196" s="1684"/>
      <c r="D196" s="1684"/>
      <c r="E196" s="1684"/>
      <c r="F196" s="1684"/>
      <c r="G196" s="1684"/>
      <c r="H196" s="1684"/>
      <c r="I196" s="1205"/>
      <c r="J196" s="1205"/>
      <c r="K196" s="1205"/>
      <c r="L196" s="1205"/>
      <c r="M196" s="1205"/>
      <c r="N196" s="1205"/>
      <c r="O196" s="1205"/>
    </row>
    <row r="197" spans="1:15" x14ac:dyDescent="0.35">
      <c r="A197" s="1683"/>
      <c r="B197" s="1684"/>
      <c r="C197" s="1684"/>
      <c r="D197" s="1684"/>
      <c r="E197" s="1684"/>
      <c r="F197" s="1684"/>
      <c r="G197" s="1684"/>
      <c r="H197" s="1684"/>
      <c r="I197" s="1205"/>
      <c r="J197" s="1205"/>
      <c r="K197" s="1205"/>
      <c r="L197" s="1205"/>
      <c r="M197" s="1205"/>
      <c r="N197" s="1205"/>
      <c r="O197" s="1205"/>
    </row>
    <row r="198" spans="1:15" x14ac:dyDescent="0.35">
      <c r="A198" s="1683"/>
      <c r="B198" s="1684"/>
      <c r="C198" s="1684"/>
      <c r="D198" s="1684"/>
      <c r="E198" s="1684"/>
      <c r="F198" s="1684"/>
      <c r="G198" s="1684"/>
      <c r="H198" s="1684"/>
      <c r="I198" s="1205"/>
      <c r="J198" s="1205"/>
      <c r="K198" s="1205"/>
      <c r="L198" s="1205"/>
      <c r="M198" s="1205"/>
      <c r="N198" s="1205"/>
      <c r="O198" s="1205"/>
    </row>
    <row r="199" spans="1:15" x14ac:dyDescent="0.35">
      <c r="A199" s="1683"/>
      <c r="B199" s="1684"/>
      <c r="C199" s="1684"/>
      <c r="D199" s="1684"/>
      <c r="E199" s="1684"/>
      <c r="F199" s="1684"/>
      <c r="G199" s="1684"/>
      <c r="H199" s="1684"/>
      <c r="I199" s="1205"/>
      <c r="J199" s="1205"/>
      <c r="K199" s="1205"/>
      <c r="L199" s="1205"/>
      <c r="M199" s="1205"/>
      <c r="N199" s="1205"/>
      <c r="O199" s="1205"/>
    </row>
    <row r="200" spans="1:15" x14ac:dyDescent="0.35">
      <c r="A200" s="1683"/>
      <c r="B200" s="1684"/>
      <c r="C200" s="1684"/>
      <c r="D200" s="1684"/>
      <c r="E200" s="1684"/>
      <c r="F200" s="1684"/>
      <c r="G200" s="1684"/>
      <c r="H200" s="1684"/>
      <c r="I200" s="1205"/>
      <c r="J200" s="1205"/>
      <c r="K200" s="1205"/>
      <c r="L200" s="1205"/>
      <c r="M200" s="1205"/>
      <c r="N200" s="1205"/>
      <c r="O200" s="1205"/>
    </row>
    <row r="201" spans="1:15" x14ac:dyDescent="0.35">
      <c r="A201" s="1683"/>
      <c r="B201" s="1684"/>
      <c r="C201" s="1684"/>
      <c r="D201" s="1684"/>
      <c r="E201" s="1684"/>
      <c r="F201" s="1684"/>
      <c r="G201" s="1684"/>
      <c r="H201" s="1684"/>
      <c r="I201" s="1205"/>
      <c r="J201" s="1205"/>
      <c r="K201" s="1205"/>
      <c r="L201" s="1205"/>
      <c r="M201" s="1205"/>
      <c r="N201" s="1205"/>
      <c r="O201" s="1205"/>
    </row>
    <row r="202" spans="1:15" x14ac:dyDescent="0.35">
      <c r="A202" s="1683"/>
      <c r="B202" s="1684"/>
      <c r="C202" s="1684"/>
      <c r="D202" s="1684"/>
      <c r="E202" s="1684"/>
      <c r="F202" s="1684"/>
      <c r="G202" s="1684"/>
      <c r="H202" s="1684"/>
      <c r="I202" s="1205"/>
      <c r="J202" s="1205"/>
      <c r="K202" s="1205"/>
      <c r="L202" s="1205"/>
      <c r="M202" s="1205"/>
      <c r="N202" s="1205"/>
      <c r="O202" s="1205"/>
    </row>
    <row r="203" spans="1:15" x14ac:dyDescent="0.35">
      <c r="A203" s="1683"/>
      <c r="B203" s="1684"/>
      <c r="C203" s="1684"/>
      <c r="D203" s="1684"/>
      <c r="E203" s="1684"/>
      <c r="F203" s="1684"/>
      <c r="G203" s="1684"/>
      <c r="H203" s="1684"/>
      <c r="I203" s="1205"/>
      <c r="J203" s="1205"/>
      <c r="K203" s="1205"/>
      <c r="L203" s="1205"/>
      <c r="M203" s="1205"/>
      <c r="N203" s="1205"/>
      <c r="O203" s="1205"/>
    </row>
    <row r="204" spans="1:15" x14ac:dyDescent="0.35">
      <c r="A204" s="1683"/>
      <c r="B204" s="1684"/>
      <c r="C204" s="1684"/>
      <c r="D204" s="1684"/>
      <c r="E204" s="1684"/>
      <c r="F204" s="1684"/>
      <c r="G204" s="1684"/>
      <c r="H204" s="1684"/>
      <c r="I204" s="1205"/>
      <c r="J204" s="1205"/>
      <c r="K204" s="1205"/>
      <c r="L204" s="1205"/>
      <c r="M204" s="1205"/>
      <c r="N204" s="1205"/>
      <c r="O204" s="1205"/>
    </row>
    <row r="205" spans="1:15" x14ac:dyDescent="0.35">
      <c r="A205" s="1683"/>
      <c r="B205" s="1684"/>
      <c r="C205" s="1684"/>
      <c r="D205" s="1684"/>
      <c r="E205" s="1684"/>
      <c r="F205" s="1684"/>
      <c r="G205" s="1684"/>
      <c r="H205" s="1684"/>
      <c r="I205" s="1205"/>
      <c r="J205" s="1205"/>
      <c r="K205" s="1205"/>
      <c r="L205" s="1205"/>
      <c r="M205" s="1205"/>
      <c r="N205" s="1205"/>
      <c r="O205" s="1205"/>
    </row>
    <row r="206" spans="1:15" x14ac:dyDescent="0.35">
      <c r="A206" s="1683"/>
      <c r="B206" s="1684"/>
      <c r="C206" s="1684"/>
      <c r="D206" s="1684"/>
      <c r="E206" s="1684"/>
      <c r="F206" s="1684"/>
      <c r="G206" s="1684"/>
      <c r="H206" s="1684"/>
      <c r="I206" s="1205"/>
      <c r="J206" s="1205"/>
      <c r="K206" s="1205"/>
      <c r="L206" s="1205"/>
      <c r="M206" s="1205"/>
      <c r="N206" s="1205"/>
      <c r="O206" s="1205"/>
    </row>
    <row r="207" spans="1:15" x14ac:dyDescent="0.35">
      <c r="A207" s="1683"/>
      <c r="B207" s="1684"/>
      <c r="C207" s="1684"/>
      <c r="D207" s="1684"/>
      <c r="E207" s="1684"/>
      <c r="F207" s="1684"/>
      <c r="G207" s="1684"/>
      <c r="H207" s="1684"/>
      <c r="I207" s="1205"/>
      <c r="J207" s="1205"/>
      <c r="K207" s="1205"/>
      <c r="L207" s="1205"/>
      <c r="M207" s="1205"/>
      <c r="N207" s="1205"/>
      <c r="O207" s="1205"/>
    </row>
    <row r="208" spans="1:15" x14ac:dyDescent="0.35">
      <c r="A208" s="1683"/>
      <c r="B208" s="1684"/>
      <c r="C208" s="1684"/>
      <c r="D208" s="1684"/>
      <c r="E208" s="1684"/>
      <c r="F208" s="1684"/>
      <c r="G208" s="1684"/>
      <c r="H208" s="1684"/>
      <c r="I208" s="1205"/>
      <c r="J208" s="1205"/>
      <c r="K208" s="1205"/>
      <c r="L208" s="1205"/>
      <c r="M208" s="1205"/>
      <c r="N208" s="1205"/>
      <c r="O208" s="1205"/>
    </row>
    <row r="209" spans="1:15" x14ac:dyDescent="0.35">
      <c r="A209" s="1683"/>
      <c r="B209" s="1684"/>
      <c r="C209" s="1684"/>
      <c r="D209" s="1684"/>
      <c r="E209" s="1684"/>
      <c r="F209" s="1684"/>
      <c r="G209" s="1684"/>
      <c r="H209" s="1684"/>
      <c r="I209" s="1205"/>
      <c r="J209" s="1205"/>
      <c r="K209" s="1205"/>
      <c r="L209" s="1205"/>
      <c r="M209" s="1205"/>
      <c r="N209" s="1205"/>
      <c r="O209" s="1205"/>
    </row>
    <row r="210" spans="1:15" x14ac:dyDescent="0.35">
      <c r="A210" s="1683"/>
      <c r="B210" s="1684"/>
      <c r="C210" s="1684"/>
      <c r="D210" s="1684"/>
      <c r="E210" s="1684"/>
      <c r="F210" s="1684"/>
      <c r="G210" s="1684"/>
      <c r="H210" s="1684"/>
      <c r="I210" s="1205"/>
      <c r="J210" s="1205"/>
      <c r="K210" s="1205"/>
      <c r="L210" s="1205"/>
      <c r="M210" s="1205"/>
      <c r="N210" s="1205"/>
      <c r="O210" s="1205"/>
    </row>
    <row r="211" spans="1:15" x14ac:dyDescent="0.35">
      <c r="A211" s="1683"/>
      <c r="B211" s="1684"/>
      <c r="C211" s="1684"/>
      <c r="D211" s="1684"/>
      <c r="E211" s="1684"/>
      <c r="F211" s="1684"/>
      <c r="G211" s="1684"/>
      <c r="H211" s="1684"/>
      <c r="I211" s="1205"/>
      <c r="J211" s="1205"/>
      <c r="K211" s="1205"/>
      <c r="L211" s="1205"/>
      <c r="M211" s="1205"/>
      <c r="N211" s="1205"/>
      <c r="O211" s="1205"/>
    </row>
    <row r="212" spans="1:15" x14ac:dyDescent="0.35">
      <c r="A212" s="1683"/>
      <c r="B212" s="1684"/>
      <c r="C212" s="1684"/>
      <c r="D212" s="1684"/>
      <c r="E212" s="1684"/>
      <c r="F212" s="1684"/>
      <c r="G212" s="1684"/>
      <c r="H212" s="1684"/>
      <c r="I212" s="1205"/>
      <c r="J212" s="1205"/>
      <c r="K212" s="1205"/>
      <c r="L212" s="1205"/>
      <c r="M212" s="1205"/>
      <c r="N212" s="1205"/>
      <c r="O212" s="1205"/>
    </row>
    <row r="213" spans="1:15" x14ac:dyDescent="0.35">
      <c r="A213" s="1683"/>
      <c r="B213" s="1684"/>
      <c r="C213" s="1684"/>
      <c r="D213" s="1684"/>
      <c r="E213" s="1684"/>
      <c r="F213" s="1684"/>
      <c r="G213" s="1684"/>
      <c r="H213" s="1684"/>
      <c r="I213" s="1205"/>
      <c r="J213" s="1205"/>
      <c r="K213" s="1205"/>
      <c r="L213" s="1205"/>
      <c r="M213" s="1205"/>
      <c r="N213" s="1205"/>
      <c r="O213" s="1205"/>
    </row>
    <row r="214" spans="1:15" x14ac:dyDescent="0.35">
      <c r="A214" s="1683"/>
      <c r="B214" s="1684"/>
      <c r="C214" s="1684"/>
      <c r="D214" s="1684"/>
      <c r="E214" s="1684"/>
      <c r="F214" s="1684"/>
      <c r="G214" s="1684"/>
      <c r="H214" s="1684"/>
      <c r="I214" s="1205"/>
      <c r="J214" s="1205"/>
      <c r="K214" s="1205"/>
      <c r="L214" s="1205"/>
      <c r="M214" s="1205"/>
      <c r="N214" s="1205"/>
      <c r="O214" s="1205"/>
    </row>
    <row r="215" spans="1:15" x14ac:dyDescent="0.35">
      <c r="A215" s="1683"/>
      <c r="B215" s="1684"/>
      <c r="C215" s="1684"/>
      <c r="D215" s="1684"/>
      <c r="E215" s="1684"/>
      <c r="F215" s="1684"/>
      <c r="G215" s="1684"/>
      <c r="H215" s="1684"/>
      <c r="I215" s="1205"/>
      <c r="J215" s="1205"/>
      <c r="K215" s="1205"/>
      <c r="L215" s="1205"/>
      <c r="M215" s="1205"/>
      <c r="N215" s="1205"/>
      <c r="O215" s="1205"/>
    </row>
    <row r="216" spans="1:15" x14ac:dyDescent="0.35">
      <c r="A216" s="1683"/>
      <c r="B216" s="1684"/>
      <c r="C216" s="1684"/>
      <c r="D216" s="1684"/>
      <c r="E216" s="1684"/>
      <c r="F216" s="1684"/>
      <c r="G216" s="1684"/>
      <c r="H216" s="1684"/>
      <c r="I216" s="1205"/>
      <c r="J216" s="1205"/>
      <c r="K216" s="1205"/>
      <c r="L216" s="1205"/>
      <c r="M216" s="1205"/>
      <c r="N216" s="1205"/>
      <c r="O216" s="1205"/>
    </row>
    <row r="217" spans="1:15" x14ac:dyDescent="0.35">
      <c r="A217" s="1683"/>
      <c r="B217" s="1684"/>
      <c r="C217" s="1684"/>
      <c r="D217" s="1684"/>
      <c r="E217" s="1684"/>
      <c r="F217" s="1684"/>
      <c r="G217" s="1684"/>
      <c r="H217" s="1684"/>
      <c r="I217" s="1205"/>
      <c r="J217" s="1205"/>
      <c r="K217" s="1205"/>
      <c r="L217" s="1205"/>
      <c r="M217" s="1205"/>
      <c r="N217" s="1205"/>
      <c r="O217" s="1205"/>
    </row>
    <row r="218" spans="1:15" x14ac:dyDescent="0.35">
      <c r="A218" s="1683"/>
      <c r="B218" s="1684"/>
      <c r="C218" s="1684"/>
      <c r="D218" s="1684"/>
      <c r="E218" s="1684"/>
      <c r="F218" s="1684"/>
      <c r="G218" s="1684"/>
      <c r="H218" s="1684"/>
      <c r="I218" s="1205"/>
      <c r="J218" s="1205"/>
      <c r="K218" s="1205"/>
      <c r="L218" s="1205"/>
      <c r="M218" s="1205"/>
      <c r="N218" s="1205"/>
      <c r="O218" s="1205"/>
    </row>
    <row r="219" spans="1:15" x14ac:dyDescent="0.35">
      <c r="A219" s="1683"/>
      <c r="B219" s="1684"/>
      <c r="C219" s="1684"/>
      <c r="D219" s="1684"/>
      <c r="E219" s="1684"/>
      <c r="F219" s="1684"/>
      <c r="G219" s="1684"/>
      <c r="H219" s="1684"/>
      <c r="I219" s="1205"/>
      <c r="J219" s="1205"/>
      <c r="K219" s="1205"/>
      <c r="L219" s="1205"/>
      <c r="M219" s="1205"/>
      <c r="N219" s="1205"/>
      <c r="O219" s="1205"/>
    </row>
    <row r="220" spans="1:15" x14ac:dyDescent="0.35">
      <c r="A220" s="1683"/>
      <c r="B220" s="1684"/>
      <c r="C220" s="1684"/>
      <c r="D220" s="1684"/>
      <c r="E220" s="1684"/>
      <c r="F220" s="1684"/>
      <c r="G220" s="1684"/>
      <c r="H220" s="1684"/>
      <c r="I220" s="1205"/>
      <c r="J220" s="1205"/>
      <c r="K220" s="1205"/>
      <c r="L220" s="1205"/>
      <c r="M220" s="1205"/>
      <c r="N220" s="1205"/>
      <c r="O220" s="1205"/>
    </row>
    <row r="221" spans="1:15" x14ac:dyDescent="0.35">
      <c r="A221" s="1683"/>
      <c r="B221" s="1684"/>
      <c r="C221" s="1684"/>
      <c r="D221" s="1684"/>
      <c r="E221" s="1684"/>
      <c r="F221" s="1684"/>
      <c r="G221" s="1684"/>
      <c r="H221" s="1684"/>
      <c r="I221" s="1205"/>
      <c r="J221" s="1205"/>
      <c r="K221" s="1205"/>
      <c r="L221" s="1205"/>
      <c r="M221" s="1205"/>
      <c r="N221" s="1205"/>
      <c r="O221" s="1205"/>
    </row>
    <row r="222" spans="1:15" x14ac:dyDescent="0.35">
      <c r="A222" s="1683"/>
      <c r="B222" s="1684"/>
      <c r="C222" s="1684"/>
      <c r="D222" s="1684"/>
      <c r="E222" s="1684"/>
      <c r="F222" s="1684"/>
      <c r="G222" s="1684"/>
      <c r="H222" s="1684"/>
      <c r="I222" s="1205"/>
      <c r="J222" s="1205"/>
      <c r="K222" s="1205"/>
      <c r="L222" s="1205"/>
      <c r="M222" s="1205"/>
      <c r="N222" s="1205"/>
      <c r="O222" s="1205"/>
    </row>
    <row r="223" spans="1:15" x14ac:dyDescent="0.35">
      <c r="A223" s="1683"/>
      <c r="B223" s="1684"/>
      <c r="C223" s="1684"/>
      <c r="D223" s="1684"/>
      <c r="E223" s="1684"/>
      <c r="F223" s="1684"/>
      <c r="G223" s="1684"/>
      <c r="H223" s="1684"/>
      <c r="I223" s="1205"/>
      <c r="J223" s="1205"/>
      <c r="K223" s="1205"/>
      <c r="L223" s="1205"/>
      <c r="M223" s="1205"/>
      <c r="N223" s="1205"/>
      <c r="O223" s="1205"/>
    </row>
    <row r="224" spans="1:15" x14ac:dyDescent="0.35">
      <c r="A224" s="1683"/>
      <c r="B224" s="1684"/>
      <c r="C224" s="1684"/>
      <c r="D224" s="1684"/>
      <c r="E224" s="1684"/>
      <c r="F224" s="1684"/>
      <c r="G224" s="1684"/>
      <c r="H224" s="1684"/>
      <c r="I224" s="1205"/>
      <c r="J224" s="1205"/>
      <c r="K224" s="1205"/>
      <c r="L224" s="1205"/>
      <c r="M224" s="1205"/>
      <c r="N224" s="1205"/>
      <c r="O224" s="1205"/>
    </row>
    <row r="225" spans="1:15" x14ac:dyDescent="0.35">
      <c r="A225" s="1683"/>
      <c r="B225" s="1684"/>
      <c r="C225" s="1684"/>
      <c r="D225" s="1684"/>
      <c r="E225" s="1684"/>
      <c r="F225" s="1684"/>
      <c r="G225" s="1684"/>
      <c r="H225" s="1684"/>
      <c r="I225" s="1205"/>
      <c r="J225" s="1205"/>
      <c r="K225" s="1205"/>
      <c r="L225" s="1205"/>
      <c r="M225" s="1205"/>
      <c r="N225" s="1205"/>
      <c r="O225" s="1205"/>
    </row>
    <row r="226" spans="1:15" x14ac:dyDescent="0.35">
      <c r="A226" s="1683"/>
      <c r="B226" s="1684"/>
      <c r="C226" s="1684"/>
      <c r="D226" s="1684"/>
      <c r="E226" s="1684"/>
      <c r="F226" s="1684"/>
      <c r="G226" s="1684"/>
      <c r="H226" s="1684"/>
      <c r="I226" s="1205"/>
      <c r="J226" s="1205"/>
      <c r="K226" s="1205"/>
      <c r="L226" s="1205"/>
      <c r="M226" s="1205"/>
      <c r="N226" s="1205"/>
      <c r="O226" s="1205"/>
    </row>
    <row r="227" spans="1:15" x14ac:dyDescent="0.35">
      <c r="A227" s="1683"/>
      <c r="B227" s="1684"/>
      <c r="C227" s="1684"/>
      <c r="D227" s="1684"/>
      <c r="E227" s="1684"/>
      <c r="F227" s="1684"/>
      <c r="G227" s="1684"/>
      <c r="H227" s="1684"/>
      <c r="I227" s="1205"/>
      <c r="J227" s="1205"/>
      <c r="K227" s="1205"/>
      <c r="L227" s="1205"/>
      <c r="M227" s="1205"/>
      <c r="N227" s="1205"/>
      <c r="O227" s="1205"/>
    </row>
    <row r="228" spans="1:15" x14ac:dyDescent="0.35">
      <c r="A228" s="1683"/>
      <c r="B228" s="1684"/>
      <c r="C228" s="1684"/>
      <c r="D228" s="1684"/>
      <c r="E228" s="1684"/>
      <c r="F228" s="1684"/>
      <c r="G228" s="1684"/>
      <c r="H228" s="1684"/>
      <c r="I228" s="1205"/>
      <c r="J228" s="1205"/>
      <c r="K228" s="1205"/>
      <c r="L228" s="1205"/>
      <c r="M228" s="1205"/>
      <c r="N228" s="1205"/>
      <c r="O228" s="1205"/>
    </row>
    <row r="229" spans="1:15" x14ac:dyDescent="0.35">
      <c r="A229" s="1683"/>
      <c r="B229" s="1684"/>
      <c r="C229" s="1684"/>
      <c r="D229" s="1684"/>
      <c r="E229" s="1684"/>
      <c r="F229" s="1684"/>
      <c r="G229" s="1684"/>
      <c r="H229" s="1684"/>
      <c r="I229" s="1205"/>
      <c r="J229" s="1205"/>
      <c r="K229" s="1205"/>
      <c r="L229" s="1205"/>
      <c r="M229" s="1205"/>
      <c r="N229" s="1205"/>
      <c r="O229" s="1205"/>
    </row>
    <row r="230" spans="1:15" x14ac:dyDescent="0.35">
      <c r="A230" s="1683"/>
      <c r="B230" s="1684"/>
      <c r="C230" s="1684"/>
      <c r="D230" s="1684"/>
      <c r="E230" s="1684"/>
      <c r="F230" s="1684"/>
      <c r="G230" s="1684"/>
      <c r="H230" s="1684"/>
      <c r="I230" s="1205"/>
      <c r="J230" s="1205"/>
      <c r="K230" s="1205"/>
      <c r="L230" s="1205"/>
      <c r="M230" s="1205"/>
      <c r="N230" s="1205"/>
      <c r="O230" s="1205"/>
    </row>
    <row r="231" spans="1:15" x14ac:dyDescent="0.35">
      <c r="A231" s="1683"/>
      <c r="B231" s="1684"/>
      <c r="C231" s="1684"/>
      <c r="D231" s="1684"/>
      <c r="E231" s="1684"/>
      <c r="F231" s="1684"/>
      <c r="G231" s="1684"/>
      <c r="H231" s="1684"/>
      <c r="I231" s="1205"/>
      <c r="J231" s="1205"/>
      <c r="K231" s="1205"/>
      <c r="L231" s="1205"/>
      <c r="M231" s="1205"/>
      <c r="N231" s="1205"/>
      <c r="O231" s="1205"/>
    </row>
    <row r="232" spans="1:15" x14ac:dyDescent="0.35">
      <c r="A232" s="1683"/>
      <c r="B232" s="1684"/>
      <c r="C232" s="1684"/>
      <c r="D232" s="1684"/>
      <c r="E232" s="1684"/>
      <c r="F232" s="1684"/>
      <c r="G232" s="1684"/>
      <c r="H232" s="1684"/>
      <c r="I232" s="1205"/>
      <c r="J232" s="1205"/>
      <c r="K232" s="1205"/>
      <c r="L232" s="1205"/>
      <c r="M232" s="1205"/>
      <c r="N232" s="1205"/>
      <c r="O232" s="1205"/>
    </row>
    <row r="233" spans="1:15" x14ac:dyDescent="0.35">
      <c r="A233" s="1683"/>
      <c r="B233" s="1684"/>
      <c r="C233" s="1684"/>
      <c r="D233" s="1684"/>
      <c r="E233" s="1684"/>
      <c r="F233" s="1684"/>
      <c r="G233" s="1684"/>
      <c r="H233" s="1684"/>
      <c r="I233" s="1205"/>
      <c r="J233" s="1205"/>
      <c r="K233" s="1205"/>
      <c r="L233" s="1205"/>
      <c r="M233" s="1205"/>
      <c r="N233" s="1205"/>
      <c r="O233" s="1205"/>
    </row>
    <row r="234" spans="1:15" x14ac:dyDescent="0.35">
      <c r="A234" s="1683"/>
      <c r="B234" s="1684"/>
      <c r="C234" s="1684"/>
      <c r="D234" s="1684"/>
      <c r="E234" s="1684"/>
      <c r="F234" s="1684"/>
      <c r="G234" s="1684"/>
      <c r="H234" s="1684"/>
      <c r="I234" s="1205"/>
      <c r="J234" s="1205"/>
      <c r="K234" s="1205"/>
      <c r="L234" s="1205"/>
      <c r="M234" s="1205"/>
      <c r="N234" s="1205"/>
      <c r="O234" s="1205"/>
    </row>
    <row r="235" spans="1:15" x14ac:dyDescent="0.35">
      <c r="A235" s="1683"/>
      <c r="B235" s="1684"/>
      <c r="C235" s="1684"/>
      <c r="D235" s="1684"/>
      <c r="E235" s="1684"/>
      <c r="F235" s="1684"/>
      <c r="G235" s="1684"/>
      <c r="H235" s="1684"/>
      <c r="I235" s="1205"/>
      <c r="J235" s="1205"/>
      <c r="K235" s="1205"/>
      <c r="L235" s="1205"/>
      <c r="M235" s="1205"/>
      <c r="N235" s="1205"/>
      <c r="O235" s="1205"/>
    </row>
    <row r="236" spans="1:15" x14ac:dyDescent="0.35">
      <c r="A236" s="1683"/>
      <c r="B236" s="1684"/>
      <c r="C236" s="1684"/>
      <c r="D236" s="1684"/>
      <c r="E236" s="1684"/>
      <c r="F236" s="1684"/>
      <c r="G236" s="1684"/>
      <c r="H236" s="1684"/>
      <c r="I236" s="1205"/>
      <c r="J236" s="1205"/>
      <c r="K236" s="1205"/>
      <c r="L236" s="1205"/>
      <c r="M236" s="1205"/>
      <c r="N236" s="1205"/>
      <c r="O236" s="1205"/>
    </row>
    <row r="237" spans="1:15" x14ac:dyDescent="0.35">
      <c r="A237" s="1683"/>
      <c r="B237" s="1684"/>
      <c r="C237" s="1684"/>
      <c r="D237" s="1684"/>
      <c r="E237" s="1684"/>
      <c r="F237" s="1684"/>
      <c r="G237" s="1684"/>
      <c r="H237" s="1684"/>
      <c r="I237" s="1205"/>
      <c r="J237" s="1205"/>
      <c r="K237" s="1205"/>
      <c r="L237" s="1205"/>
      <c r="M237" s="1205"/>
      <c r="N237" s="1205"/>
      <c r="O237" s="1205"/>
    </row>
    <row r="238" spans="1:15" x14ac:dyDescent="0.35">
      <c r="A238" s="1683"/>
      <c r="B238" s="1684"/>
      <c r="C238" s="1684"/>
      <c r="D238" s="1684"/>
      <c r="E238" s="1684"/>
      <c r="F238" s="1684"/>
      <c r="G238" s="1684"/>
      <c r="H238" s="1684"/>
      <c r="I238" s="1205"/>
      <c r="J238" s="1205"/>
      <c r="K238" s="1205"/>
      <c r="L238" s="1205"/>
      <c r="M238" s="1205"/>
      <c r="N238" s="1205"/>
      <c r="O238" s="1205"/>
    </row>
    <row r="239" spans="1:15" x14ac:dyDescent="0.35">
      <c r="A239" s="1683"/>
      <c r="B239" s="1684"/>
      <c r="C239" s="1684"/>
      <c r="D239" s="1684"/>
      <c r="E239" s="1684"/>
      <c r="F239" s="1684"/>
      <c r="G239" s="1684"/>
      <c r="H239" s="1684"/>
      <c r="I239" s="1205"/>
      <c r="J239" s="1205"/>
      <c r="K239" s="1205"/>
      <c r="L239" s="1205"/>
      <c r="M239" s="1205"/>
      <c r="N239" s="1205"/>
      <c r="O239" s="1205"/>
    </row>
    <row r="240" spans="1:15" x14ac:dyDescent="0.35">
      <c r="A240" s="1683"/>
      <c r="B240" s="1684"/>
      <c r="C240" s="1684"/>
      <c r="D240" s="1684"/>
      <c r="E240" s="1684"/>
      <c r="F240" s="1684"/>
      <c r="G240" s="1684"/>
      <c r="H240" s="1684"/>
      <c r="I240" s="1205"/>
      <c r="J240" s="1205"/>
      <c r="K240" s="1205"/>
      <c r="L240" s="1205"/>
      <c r="M240" s="1205"/>
      <c r="N240" s="1205"/>
      <c r="O240" s="1205"/>
    </row>
    <row r="241" spans="1:15" x14ac:dyDescent="0.35">
      <c r="A241" s="1683"/>
      <c r="B241" s="1684"/>
      <c r="C241" s="1684"/>
      <c r="D241" s="1684"/>
      <c r="E241" s="1684"/>
      <c r="F241" s="1684"/>
      <c r="G241" s="1684"/>
      <c r="H241" s="1684"/>
      <c r="I241" s="1205"/>
      <c r="J241" s="1205"/>
      <c r="K241" s="1205"/>
      <c r="L241" s="1205"/>
      <c r="M241" s="1205"/>
      <c r="N241" s="1205"/>
      <c r="O241" s="1205"/>
    </row>
    <row r="242" spans="1:15" x14ac:dyDescent="0.35">
      <c r="A242" s="1683"/>
      <c r="B242" s="1684"/>
      <c r="C242" s="1684"/>
      <c r="D242" s="1684"/>
      <c r="E242" s="1684"/>
      <c r="F242" s="1684"/>
      <c r="G242" s="1684"/>
      <c r="H242" s="1684"/>
      <c r="I242" s="1205"/>
      <c r="J242" s="1205"/>
      <c r="K242" s="1205"/>
      <c r="L242" s="1205"/>
      <c r="M242" s="1205"/>
      <c r="N242" s="1205"/>
      <c r="O242" s="1205"/>
    </row>
    <row r="243" spans="1:15" x14ac:dyDescent="0.35">
      <c r="A243" s="1683"/>
      <c r="B243" s="1684"/>
      <c r="C243" s="1684"/>
      <c r="D243" s="1684"/>
      <c r="E243" s="1684"/>
      <c r="F243" s="1684"/>
      <c r="G243" s="1684"/>
      <c r="H243" s="1684"/>
      <c r="I243" s="1205"/>
      <c r="J243" s="1205"/>
      <c r="K243" s="1205"/>
      <c r="L243" s="1205"/>
      <c r="M243" s="1205"/>
      <c r="N243" s="1205"/>
      <c r="O243" s="1205"/>
    </row>
    <row r="244" spans="1:15" x14ac:dyDescent="0.35">
      <c r="A244" s="1683"/>
      <c r="B244" s="1684"/>
      <c r="C244" s="1684"/>
      <c r="D244" s="1684"/>
      <c r="E244" s="1684"/>
      <c r="F244" s="1684"/>
      <c r="G244" s="1684"/>
      <c r="H244" s="1684"/>
      <c r="I244" s="1205"/>
      <c r="J244" s="1205"/>
      <c r="K244" s="1205"/>
      <c r="L244" s="1205"/>
      <c r="M244" s="1205"/>
      <c r="N244" s="1205"/>
      <c r="O244" s="1205"/>
    </row>
    <row r="245" spans="1:15" x14ac:dyDescent="0.35">
      <c r="A245" s="1683"/>
      <c r="B245" s="1684"/>
      <c r="C245" s="1684"/>
      <c r="D245" s="1684"/>
      <c r="E245" s="1684"/>
      <c r="F245" s="1684"/>
      <c r="G245" s="1684"/>
      <c r="H245" s="1684"/>
      <c r="I245" s="1205"/>
      <c r="J245" s="1205"/>
      <c r="K245" s="1205"/>
      <c r="L245" s="1205"/>
      <c r="M245" s="1205"/>
      <c r="N245" s="1205"/>
      <c r="O245" s="1205"/>
    </row>
    <row r="246" spans="1:15" x14ac:dyDescent="0.35">
      <c r="A246" s="1683"/>
      <c r="B246" s="1684"/>
      <c r="C246" s="1684"/>
      <c r="D246" s="1684"/>
      <c r="E246" s="1684"/>
      <c r="F246" s="1684"/>
      <c r="G246" s="1684"/>
      <c r="H246" s="1684"/>
      <c r="I246" s="1205"/>
      <c r="J246" s="1205"/>
      <c r="K246" s="1205"/>
      <c r="L246" s="1205"/>
      <c r="M246" s="1205"/>
      <c r="N246" s="1205"/>
      <c r="O246" s="1205"/>
    </row>
    <row r="247" spans="1:15" x14ac:dyDescent="0.35">
      <c r="A247" s="1683"/>
      <c r="B247" s="1684"/>
      <c r="C247" s="1684"/>
      <c r="D247" s="1684"/>
      <c r="E247" s="1684"/>
      <c r="F247" s="1684"/>
      <c r="G247" s="1684"/>
      <c r="H247" s="1684"/>
      <c r="I247" s="1205"/>
      <c r="J247" s="1205"/>
      <c r="K247" s="1205"/>
      <c r="L247" s="1205"/>
      <c r="M247" s="1205"/>
      <c r="N247" s="1205"/>
      <c r="O247" s="1205"/>
    </row>
    <row r="248" spans="1:15" x14ac:dyDescent="0.35">
      <c r="A248" s="1683"/>
      <c r="B248" s="1684"/>
      <c r="C248" s="1684"/>
      <c r="D248" s="1684"/>
      <c r="E248" s="1684"/>
      <c r="F248" s="1684"/>
      <c r="G248" s="1684"/>
      <c r="H248" s="1684"/>
      <c r="I248" s="1205"/>
      <c r="J248" s="1205"/>
      <c r="K248" s="1205"/>
      <c r="L248" s="1205"/>
      <c r="M248" s="1205"/>
      <c r="N248" s="1205"/>
      <c r="O248" s="1205"/>
    </row>
    <row r="249" spans="1:15" x14ac:dyDescent="0.35">
      <c r="A249" s="1683"/>
      <c r="B249" s="1684"/>
      <c r="C249" s="1684"/>
      <c r="D249" s="1684"/>
      <c r="E249" s="1684"/>
      <c r="F249" s="1684"/>
      <c r="G249" s="1684"/>
      <c r="H249" s="1684"/>
      <c r="I249" s="1205"/>
      <c r="J249" s="1205"/>
      <c r="K249" s="1205"/>
      <c r="L249" s="1205"/>
      <c r="M249" s="1205"/>
      <c r="N249" s="1205"/>
      <c r="O249" s="1205"/>
    </row>
    <row r="250" spans="1:15" x14ac:dyDescent="0.35">
      <c r="A250" s="1683"/>
      <c r="B250" s="1684"/>
      <c r="C250" s="1684"/>
      <c r="D250" s="1684"/>
      <c r="E250" s="1684"/>
      <c r="F250" s="1684"/>
      <c r="G250" s="1684"/>
      <c r="H250" s="1684"/>
      <c r="I250" s="1205"/>
      <c r="J250" s="1205"/>
      <c r="K250" s="1205"/>
      <c r="L250" s="1205"/>
      <c r="M250" s="1205"/>
      <c r="N250" s="1205"/>
      <c r="O250" s="1205"/>
    </row>
    <row r="251" spans="1:15" x14ac:dyDescent="0.35">
      <c r="A251" s="1683"/>
      <c r="B251" s="1684"/>
      <c r="C251" s="1684"/>
      <c r="D251" s="1684"/>
      <c r="E251" s="1684"/>
      <c r="F251" s="1684"/>
      <c r="G251" s="1684"/>
      <c r="H251" s="1684"/>
      <c r="I251" s="1205"/>
      <c r="J251" s="1205"/>
      <c r="K251" s="1205"/>
      <c r="L251" s="1205"/>
      <c r="M251" s="1205"/>
      <c r="N251" s="1205"/>
      <c r="O251" s="1205"/>
    </row>
    <row r="252" spans="1:15" x14ac:dyDescent="0.35">
      <c r="A252" s="1683"/>
      <c r="B252" s="1684"/>
      <c r="C252" s="1684"/>
      <c r="D252" s="1684"/>
      <c r="E252" s="1684"/>
      <c r="F252" s="1684"/>
      <c r="G252" s="1684"/>
      <c r="H252" s="1684"/>
      <c r="I252" s="1205"/>
      <c r="J252" s="1205"/>
      <c r="K252" s="1205"/>
      <c r="L252" s="1205"/>
      <c r="M252" s="1205"/>
      <c r="N252" s="1205"/>
      <c r="O252" s="1205"/>
    </row>
    <row r="253" spans="1:15" x14ac:dyDescent="0.35">
      <c r="A253" s="1683"/>
      <c r="B253" s="1684"/>
      <c r="C253" s="1684"/>
      <c r="D253" s="1684"/>
      <c r="E253" s="1684"/>
      <c r="F253" s="1684"/>
      <c r="G253" s="1684"/>
      <c r="H253" s="1684"/>
      <c r="I253" s="1205"/>
      <c r="J253" s="1205"/>
      <c r="K253" s="1205"/>
      <c r="L253" s="1205"/>
      <c r="M253" s="1205"/>
      <c r="N253" s="1205"/>
      <c r="O253" s="1205"/>
    </row>
    <row r="254" spans="1:15" x14ac:dyDescent="0.35">
      <c r="A254" s="1683"/>
      <c r="B254" s="1684"/>
      <c r="C254" s="1684"/>
      <c r="D254" s="1684"/>
      <c r="E254" s="1684"/>
      <c r="F254" s="1684"/>
      <c r="G254" s="1684"/>
      <c r="H254" s="1684"/>
      <c r="I254" s="1205"/>
      <c r="J254" s="1205"/>
      <c r="K254" s="1205"/>
      <c r="L254" s="1205"/>
      <c r="M254" s="1205"/>
      <c r="N254" s="1205"/>
      <c r="O254" s="1205"/>
    </row>
    <row r="255" spans="1:15" x14ac:dyDescent="0.35">
      <c r="A255" s="1683"/>
      <c r="B255" s="1684"/>
      <c r="C255" s="1684"/>
      <c r="D255" s="1684"/>
      <c r="E255" s="1684"/>
      <c r="F255" s="1684"/>
      <c r="G255" s="1684"/>
      <c r="H255" s="1684"/>
      <c r="I255" s="1205"/>
      <c r="J255" s="1205"/>
      <c r="K255" s="1205"/>
      <c r="L255" s="1205"/>
      <c r="M255" s="1205"/>
      <c r="N255" s="1205"/>
      <c r="O255" s="1205"/>
    </row>
    <row r="256" spans="1:15" x14ac:dyDescent="0.35">
      <c r="A256" s="1683"/>
      <c r="B256" s="1684"/>
      <c r="C256" s="1684"/>
      <c r="D256" s="1684"/>
      <c r="E256" s="1684"/>
      <c r="F256" s="1684"/>
      <c r="G256" s="1684"/>
      <c r="H256" s="1684"/>
      <c r="I256" s="1205"/>
      <c r="J256" s="1205"/>
      <c r="K256" s="1205"/>
      <c r="L256" s="1205"/>
      <c r="M256" s="1205"/>
      <c r="N256" s="1205"/>
      <c r="O256" s="1205"/>
    </row>
    <row r="257" spans="1:15" x14ac:dyDescent="0.35">
      <c r="A257" s="1683"/>
      <c r="B257" s="1684"/>
      <c r="C257" s="1684"/>
      <c r="D257" s="1684"/>
      <c r="E257" s="1684"/>
      <c r="F257" s="1684"/>
      <c r="G257" s="1684"/>
      <c r="H257" s="1684"/>
      <c r="I257" s="1205"/>
      <c r="J257" s="1205"/>
      <c r="K257" s="1205"/>
      <c r="L257" s="1205"/>
      <c r="M257" s="1205"/>
      <c r="N257" s="1205"/>
      <c r="O257" s="1205"/>
    </row>
    <row r="258" spans="1:15" x14ac:dyDescent="0.35">
      <c r="A258" s="1683"/>
      <c r="B258" s="1684"/>
      <c r="C258" s="1684"/>
      <c r="D258" s="1684"/>
      <c r="E258" s="1684"/>
      <c r="F258" s="1684"/>
      <c r="G258" s="1684"/>
      <c r="H258" s="1684"/>
      <c r="I258" s="1205"/>
      <c r="J258" s="1205"/>
      <c r="K258" s="1205"/>
      <c r="L258" s="1205"/>
      <c r="M258" s="1205"/>
      <c r="N258" s="1205"/>
      <c r="O258" s="1205"/>
    </row>
    <row r="259" spans="1:15" x14ac:dyDescent="0.35">
      <c r="A259" s="1683"/>
      <c r="B259" s="1684"/>
      <c r="C259" s="1684"/>
      <c r="D259" s="1684"/>
      <c r="E259" s="1684"/>
      <c r="F259" s="1684"/>
      <c r="G259" s="1684"/>
      <c r="H259" s="1684"/>
      <c r="I259" s="1205"/>
      <c r="J259" s="1205"/>
      <c r="K259" s="1205"/>
      <c r="L259" s="1205"/>
      <c r="M259" s="1205"/>
      <c r="N259" s="1205"/>
      <c r="O259" s="1205"/>
    </row>
    <row r="260" spans="1:15" x14ac:dyDescent="0.35">
      <c r="A260" s="1683"/>
      <c r="B260" s="1684"/>
      <c r="C260" s="1684"/>
      <c r="D260" s="1684"/>
      <c r="E260" s="1684"/>
      <c r="F260" s="1684"/>
      <c r="G260" s="1684"/>
      <c r="H260" s="1684"/>
      <c r="I260" s="1205"/>
      <c r="J260" s="1205"/>
      <c r="K260" s="1205"/>
      <c r="L260" s="1205"/>
      <c r="M260" s="1205"/>
      <c r="N260" s="1205"/>
      <c r="O260" s="1205"/>
    </row>
    <row r="261" spans="1:15" x14ac:dyDescent="0.35">
      <c r="A261" s="1683"/>
      <c r="B261" s="1684"/>
      <c r="C261" s="1684"/>
      <c r="D261" s="1684"/>
      <c r="E261" s="1684"/>
      <c r="F261" s="1684"/>
      <c r="G261" s="1684"/>
      <c r="H261" s="1684"/>
      <c r="I261" s="1205"/>
      <c r="J261" s="1205"/>
      <c r="K261" s="1205"/>
      <c r="L261" s="1205"/>
      <c r="M261" s="1205"/>
      <c r="N261" s="1205"/>
      <c r="O261" s="1205"/>
    </row>
    <row r="262" spans="1:15" x14ac:dyDescent="0.35">
      <c r="A262" s="1683"/>
      <c r="B262" s="1684"/>
      <c r="C262" s="1684"/>
      <c r="D262" s="1684"/>
      <c r="E262" s="1684"/>
      <c r="F262" s="1684"/>
      <c r="G262" s="1684"/>
      <c r="H262" s="1684"/>
      <c r="I262" s="1205"/>
      <c r="J262" s="1205"/>
      <c r="K262" s="1205"/>
      <c r="L262" s="1205"/>
      <c r="M262" s="1205"/>
      <c r="N262" s="1205"/>
      <c r="O262" s="1205"/>
    </row>
    <row r="263" spans="1:15" x14ac:dyDescent="0.35">
      <c r="A263" s="1683"/>
      <c r="B263" s="1684"/>
      <c r="C263" s="1684"/>
      <c r="D263" s="1684"/>
      <c r="E263" s="1684"/>
      <c r="F263" s="1684"/>
      <c r="G263" s="1684"/>
      <c r="H263" s="1684"/>
      <c r="I263" s="1205"/>
      <c r="J263" s="1205"/>
      <c r="K263" s="1205"/>
      <c r="L263" s="1205"/>
      <c r="M263" s="1205"/>
      <c r="N263" s="1205"/>
      <c r="O263" s="1205"/>
    </row>
    <row r="264" spans="1:15" x14ac:dyDescent="0.35">
      <c r="A264" s="1683"/>
      <c r="B264" s="1684"/>
      <c r="C264" s="1684"/>
      <c r="D264" s="1684"/>
      <c r="E264" s="1684"/>
      <c r="F264" s="1684"/>
      <c r="G264" s="1684"/>
      <c r="H264" s="1684"/>
      <c r="I264" s="1205"/>
      <c r="J264" s="1205"/>
      <c r="K264" s="1205"/>
      <c r="L264" s="1205"/>
      <c r="M264" s="1205"/>
      <c r="N264" s="1205"/>
      <c r="O264" s="1205"/>
    </row>
    <row r="265" spans="1:15" x14ac:dyDescent="0.35">
      <c r="A265" s="1683"/>
      <c r="B265" s="1684"/>
      <c r="C265" s="1684"/>
      <c r="D265" s="1684"/>
      <c r="E265" s="1684"/>
      <c r="F265" s="1684"/>
      <c r="G265" s="1684"/>
      <c r="H265" s="1684"/>
      <c r="I265" s="1205"/>
      <c r="J265" s="1205"/>
      <c r="K265" s="1205"/>
      <c r="L265" s="1205"/>
      <c r="M265" s="1205"/>
      <c r="N265" s="1205"/>
      <c r="O265" s="1205"/>
    </row>
    <row r="266" spans="1:15" x14ac:dyDescent="0.35">
      <c r="A266" s="1683"/>
      <c r="B266" s="1684"/>
      <c r="C266" s="1684"/>
      <c r="D266" s="1684"/>
      <c r="E266" s="1684"/>
      <c r="F266" s="1684"/>
      <c r="G266" s="1684"/>
      <c r="H266" s="1684"/>
      <c r="I266" s="1205"/>
      <c r="J266" s="1205"/>
      <c r="K266" s="1205"/>
      <c r="L266" s="1205"/>
      <c r="M266" s="1205"/>
      <c r="N266" s="1205"/>
      <c r="O266" s="1205"/>
    </row>
    <row r="267" spans="1:15" x14ac:dyDescent="0.35">
      <c r="A267" s="1683"/>
      <c r="B267" s="1684"/>
      <c r="C267" s="1684"/>
      <c r="D267" s="1684"/>
      <c r="E267" s="1684"/>
      <c r="F267" s="1684"/>
      <c r="G267" s="1684"/>
      <c r="H267" s="1684"/>
      <c r="I267" s="1205"/>
      <c r="J267" s="1205"/>
      <c r="K267" s="1205"/>
      <c r="L267" s="1205"/>
      <c r="M267" s="1205"/>
      <c r="N267" s="1205"/>
      <c r="O267" s="1205"/>
    </row>
    <row r="268" spans="1:15" x14ac:dyDescent="0.35">
      <c r="A268" s="1683"/>
      <c r="B268" s="1684"/>
      <c r="C268" s="1684"/>
      <c r="D268" s="1684"/>
      <c r="E268" s="1684"/>
      <c r="F268" s="1684"/>
      <c r="G268" s="1684"/>
      <c r="H268" s="1684"/>
      <c r="I268" s="1205"/>
      <c r="J268" s="1205"/>
      <c r="K268" s="1205"/>
      <c r="L268" s="1205"/>
      <c r="M268" s="1205"/>
      <c r="N268" s="1205"/>
      <c r="O268" s="1205"/>
    </row>
    <row r="269" spans="1:15" x14ac:dyDescent="0.35">
      <c r="A269" s="1683"/>
      <c r="B269" s="1684"/>
      <c r="C269" s="1684"/>
      <c r="D269" s="1684"/>
      <c r="E269" s="1684"/>
      <c r="F269" s="1684"/>
      <c r="G269" s="1684"/>
      <c r="H269" s="1684"/>
      <c r="I269" s="1205"/>
      <c r="J269" s="1205"/>
      <c r="K269" s="1205"/>
      <c r="L269" s="1205"/>
      <c r="M269" s="1205"/>
      <c r="N269" s="1205"/>
      <c r="O269" s="1205"/>
    </row>
    <row r="270" spans="1:15" x14ac:dyDescent="0.35">
      <c r="A270" s="1683"/>
      <c r="B270" s="1684"/>
      <c r="C270" s="1684"/>
      <c r="D270" s="1684"/>
      <c r="E270" s="1684"/>
      <c r="F270" s="1684"/>
      <c r="G270" s="1684"/>
      <c r="H270" s="1684"/>
      <c r="I270" s="1205"/>
      <c r="J270" s="1205"/>
      <c r="K270" s="1205"/>
      <c r="L270" s="1205"/>
      <c r="M270" s="1205"/>
      <c r="N270" s="1205"/>
      <c r="O270" s="1205"/>
    </row>
    <row r="271" spans="1:15" x14ac:dyDescent="0.35">
      <c r="A271" s="1683"/>
      <c r="B271" s="1684"/>
      <c r="C271" s="1684"/>
      <c r="D271" s="1684"/>
      <c r="E271" s="1684"/>
      <c r="F271" s="1684"/>
      <c r="G271" s="1684"/>
      <c r="H271" s="1684"/>
      <c r="I271" s="1205"/>
      <c r="J271" s="1205"/>
      <c r="K271" s="1205"/>
      <c r="L271" s="1205"/>
      <c r="M271" s="1205"/>
      <c r="N271" s="1205"/>
      <c r="O271" s="1205"/>
    </row>
    <row r="272" spans="1:15" x14ac:dyDescent="0.35">
      <c r="A272" s="1683"/>
      <c r="B272" s="1684"/>
      <c r="C272" s="1684"/>
      <c r="D272" s="1684"/>
      <c r="E272" s="1684"/>
      <c r="F272" s="1684"/>
      <c r="G272" s="1684"/>
      <c r="H272" s="1684"/>
      <c r="I272" s="1205"/>
      <c r="J272" s="1205"/>
      <c r="K272" s="1205"/>
      <c r="L272" s="1205"/>
      <c r="M272" s="1205"/>
      <c r="N272" s="1205"/>
      <c r="O272" s="1205"/>
    </row>
    <row r="273" spans="1:15" x14ac:dyDescent="0.35">
      <c r="A273" s="1683"/>
      <c r="B273" s="1684"/>
      <c r="C273" s="1684"/>
      <c r="D273" s="1684"/>
      <c r="E273" s="1684"/>
      <c r="F273" s="1684"/>
      <c r="G273" s="1684"/>
      <c r="H273" s="1684"/>
      <c r="I273" s="1205"/>
      <c r="J273" s="1205"/>
      <c r="K273" s="1205"/>
      <c r="L273" s="1205"/>
      <c r="M273" s="1205"/>
      <c r="N273" s="1205"/>
      <c r="O273" s="1205"/>
    </row>
    <row r="274" spans="1:15" x14ac:dyDescent="0.35">
      <c r="A274" s="1683"/>
      <c r="B274" s="1684"/>
      <c r="C274" s="1684"/>
      <c r="D274" s="1684"/>
      <c r="E274" s="1684"/>
      <c r="F274" s="1684"/>
      <c r="G274" s="1684"/>
      <c r="H274" s="1684"/>
      <c r="I274" s="1205"/>
      <c r="J274" s="1205"/>
      <c r="K274" s="1205"/>
      <c r="L274" s="1205"/>
      <c r="M274" s="1205"/>
      <c r="N274" s="1205"/>
      <c r="O274" s="1205"/>
    </row>
    <row r="275" spans="1:15" x14ac:dyDescent="0.35">
      <c r="A275" s="1683"/>
      <c r="B275" s="1684"/>
      <c r="C275" s="1684"/>
      <c r="D275" s="1684"/>
      <c r="E275" s="1684"/>
      <c r="F275" s="1684"/>
      <c r="G275" s="1684"/>
      <c r="H275" s="1684"/>
      <c r="I275" s="1205"/>
      <c r="J275" s="1205"/>
      <c r="K275" s="1205"/>
      <c r="L275" s="1205"/>
      <c r="M275" s="1205"/>
      <c r="N275" s="1205"/>
      <c r="O275" s="1205"/>
    </row>
    <row r="276" spans="1:15" x14ac:dyDescent="0.35">
      <c r="A276" s="1683"/>
      <c r="B276" s="1684"/>
      <c r="C276" s="1684"/>
      <c r="D276" s="1684"/>
      <c r="E276" s="1684"/>
      <c r="F276" s="1684"/>
      <c r="G276" s="1684"/>
      <c r="H276" s="1684"/>
      <c r="I276" s="1205"/>
      <c r="J276" s="1205"/>
      <c r="K276" s="1205"/>
      <c r="L276" s="1205"/>
      <c r="M276" s="1205"/>
      <c r="N276" s="1205"/>
      <c r="O276" s="1205"/>
    </row>
    <row r="277" spans="1:15" x14ac:dyDescent="0.35">
      <c r="A277" s="1683"/>
      <c r="B277" s="1684"/>
      <c r="C277" s="1684"/>
      <c r="D277" s="1684"/>
      <c r="E277" s="1684"/>
      <c r="F277" s="1684"/>
      <c r="G277" s="1684"/>
      <c r="H277" s="1684"/>
      <c r="I277" s="1205"/>
      <c r="J277" s="1205"/>
      <c r="K277" s="1205"/>
      <c r="L277" s="1205"/>
      <c r="M277" s="1205"/>
      <c r="N277" s="1205"/>
      <c r="O277" s="1205"/>
    </row>
    <row r="278" spans="1:15" x14ac:dyDescent="0.35">
      <c r="A278" s="1683"/>
      <c r="B278" s="1684"/>
      <c r="C278" s="1684"/>
      <c r="D278" s="1684"/>
      <c r="E278" s="1684"/>
      <c r="F278" s="1684"/>
      <c r="G278" s="1684"/>
      <c r="H278" s="1684"/>
      <c r="I278" s="1205"/>
      <c r="J278" s="1205"/>
      <c r="K278" s="1205"/>
      <c r="L278" s="1205"/>
      <c r="M278" s="1205"/>
      <c r="N278" s="1205"/>
      <c r="O278" s="1205"/>
    </row>
    <row r="279" spans="1:15" x14ac:dyDescent="0.35">
      <c r="A279" s="1683"/>
      <c r="B279" s="1684"/>
      <c r="C279" s="1684"/>
      <c r="D279" s="1684"/>
      <c r="E279" s="1684"/>
      <c r="F279" s="1684"/>
      <c r="G279" s="1684"/>
      <c r="H279" s="1684"/>
      <c r="I279" s="1205"/>
      <c r="J279" s="1205"/>
      <c r="K279" s="1205"/>
      <c r="L279" s="1205"/>
      <c r="M279" s="1205"/>
      <c r="N279" s="1205"/>
      <c r="O279" s="1205"/>
    </row>
    <row r="280" spans="1:15" x14ac:dyDescent="0.35">
      <c r="A280" s="1683"/>
      <c r="B280" s="1684"/>
      <c r="C280" s="1684"/>
      <c r="D280" s="1684"/>
      <c r="E280" s="1684"/>
      <c r="F280" s="1684"/>
      <c r="G280" s="1684"/>
      <c r="H280" s="1684"/>
      <c r="I280" s="1205"/>
      <c r="J280" s="1205"/>
      <c r="K280" s="1205"/>
      <c r="L280" s="1205"/>
      <c r="M280" s="1205"/>
      <c r="N280" s="1205"/>
      <c r="O280" s="1205"/>
    </row>
    <row r="281" spans="1:15" x14ac:dyDescent="0.35">
      <c r="A281" s="1683"/>
      <c r="B281" s="1684"/>
      <c r="C281" s="1684"/>
      <c r="D281" s="1684"/>
      <c r="E281" s="1684"/>
      <c r="F281" s="1684"/>
      <c r="G281" s="1684"/>
      <c r="H281" s="1684"/>
      <c r="I281" s="1205"/>
      <c r="J281" s="1205"/>
      <c r="K281" s="1205"/>
      <c r="L281" s="1205"/>
      <c r="M281" s="1205"/>
      <c r="N281" s="1205"/>
      <c r="O281" s="1205"/>
    </row>
    <row r="282" spans="1:15" x14ac:dyDescent="0.35">
      <c r="A282" s="1683"/>
      <c r="B282" s="1684"/>
      <c r="C282" s="1684"/>
      <c r="D282" s="1684"/>
      <c r="E282" s="1684"/>
      <c r="F282" s="1684"/>
      <c r="G282" s="1684"/>
      <c r="H282" s="1684"/>
      <c r="I282" s="1205"/>
      <c r="J282" s="1205"/>
      <c r="K282" s="1205"/>
      <c r="L282" s="1205"/>
      <c r="M282" s="1205"/>
      <c r="N282" s="1205"/>
      <c r="O282" s="1205"/>
    </row>
    <row r="283" spans="1:15" x14ac:dyDescent="0.35">
      <c r="A283" s="1683"/>
      <c r="B283" s="1684"/>
      <c r="C283" s="1684"/>
      <c r="D283" s="1684"/>
      <c r="E283" s="1684"/>
      <c r="F283" s="1684"/>
      <c r="G283" s="1684"/>
      <c r="H283" s="1684"/>
      <c r="I283" s="1205"/>
      <c r="J283" s="1205"/>
      <c r="K283" s="1205"/>
      <c r="L283" s="1205"/>
      <c r="M283" s="1205"/>
      <c r="N283" s="1205"/>
      <c r="O283" s="1205"/>
    </row>
    <row r="284" spans="1:15" x14ac:dyDescent="0.35">
      <c r="A284" s="1683"/>
      <c r="B284" s="1684"/>
      <c r="C284" s="1684"/>
      <c r="D284" s="1684"/>
      <c r="E284" s="1684"/>
      <c r="F284" s="1684"/>
      <c r="G284" s="1684"/>
      <c r="H284" s="1684"/>
      <c r="I284" s="1205"/>
      <c r="J284" s="1205"/>
      <c r="K284" s="1205"/>
      <c r="L284" s="1205"/>
      <c r="M284" s="1205"/>
      <c r="N284" s="1205"/>
      <c r="O284" s="1205"/>
    </row>
    <row r="285" spans="1:15" x14ac:dyDescent="0.35">
      <c r="A285" s="1683"/>
      <c r="B285" s="1684"/>
      <c r="C285" s="1684"/>
      <c r="D285" s="1684"/>
      <c r="E285" s="1684"/>
      <c r="F285" s="1684"/>
      <c r="G285" s="1684"/>
      <c r="H285" s="1684"/>
      <c r="I285" s="1205"/>
      <c r="J285" s="1205"/>
      <c r="K285" s="1205"/>
      <c r="L285" s="1205"/>
      <c r="M285" s="1205"/>
      <c r="N285" s="1205"/>
      <c r="O285" s="1205"/>
    </row>
    <row r="286" spans="1:15" x14ac:dyDescent="0.35">
      <c r="A286" s="1683"/>
      <c r="B286" s="1684"/>
      <c r="C286" s="1684"/>
      <c r="D286" s="1684"/>
      <c r="E286" s="1684"/>
      <c r="F286" s="1684"/>
      <c r="G286" s="1684"/>
      <c r="H286" s="1684"/>
      <c r="I286" s="1205"/>
      <c r="J286" s="1205"/>
      <c r="K286" s="1205"/>
      <c r="L286" s="1205"/>
      <c r="M286" s="1205"/>
      <c r="N286" s="1205"/>
      <c r="O286" s="1205"/>
    </row>
    <row r="287" spans="1:15" x14ac:dyDescent="0.35">
      <c r="A287" s="1683"/>
      <c r="B287" s="1684"/>
      <c r="C287" s="1684"/>
      <c r="D287" s="1684"/>
      <c r="E287" s="1684"/>
      <c r="F287" s="1684"/>
      <c r="G287" s="1684"/>
      <c r="H287" s="1684"/>
      <c r="I287" s="1205"/>
      <c r="J287" s="1205"/>
      <c r="K287" s="1205"/>
      <c r="L287" s="1205"/>
      <c r="M287" s="1205"/>
      <c r="N287" s="1205"/>
      <c r="O287" s="1205"/>
    </row>
    <row r="288" spans="1:15" x14ac:dyDescent="0.35">
      <c r="A288" s="1683"/>
      <c r="B288" s="1684"/>
      <c r="C288" s="1684"/>
      <c r="D288" s="1684"/>
      <c r="E288" s="1684"/>
      <c r="F288" s="1684"/>
      <c r="G288" s="1684"/>
      <c r="H288" s="1684"/>
      <c r="I288" s="1205"/>
      <c r="J288" s="1205"/>
      <c r="K288" s="1205"/>
      <c r="L288" s="1205"/>
      <c r="M288" s="1205"/>
      <c r="N288" s="1205"/>
      <c r="O288" s="1205"/>
    </row>
    <row r="289" spans="1:15" x14ac:dyDescent="0.35">
      <c r="A289" s="1683"/>
      <c r="B289" s="1684"/>
      <c r="C289" s="1684"/>
      <c r="D289" s="1684"/>
      <c r="E289" s="1684"/>
      <c r="F289" s="1684"/>
      <c r="G289" s="1684"/>
      <c r="H289" s="1684"/>
      <c r="I289" s="1205"/>
      <c r="J289" s="1205"/>
      <c r="K289" s="1205"/>
      <c r="L289" s="1205"/>
      <c r="M289" s="1205"/>
      <c r="N289" s="1205"/>
      <c r="O289" s="1205"/>
    </row>
    <row r="290" spans="1:15" x14ac:dyDescent="0.35">
      <c r="A290" s="1683"/>
      <c r="B290" s="1684"/>
      <c r="C290" s="1684"/>
      <c r="D290" s="1684"/>
      <c r="E290" s="1684"/>
      <c r="F290" s="1684"/>
      <c r="G290" s="1684"/>
      <c r="H290" s="1684"/>
      <c r="I290" s="1205"/>
      <c r="J290" s="1205"/>
      <c r="K290" s="1205"/>
      <c r="L290" s="1205"/>
      <c r="M290" s="1205"/>
      <c r="N290" s="1205"/>
      <c r="O290" s="1205"/>
    </row>
    <row r="291" spans="1:15" x14ac:dyDescent="0.35">
      <c r="A291" s="1683"/>
      <c r="B291" s="1684"/>
      <c r="C291" s="1684"/>
      <c r="D291" s="1684"/>
      <c r="E291" s="1684"/>
      <c r="F291" s="1684"/>
      <c r="G291" s="1684"/>
      <c r="H291" s="1684"/>
      <c r="I291" s="1205"/>
      <c r="J291" s="1205"/>
      <c r="K291" s="1205"/>
      <c r="L291" s="1205"/>
      <c r="M291" s="1205"/>
      <c r="N291" s="1205"/>
      <c r="O291" s="1205"/>
    </row>
    <row r="292" spans="1:15" x14ac:dyDescent="0.35">
      <c r="A292" s="1683"/>
      <c r="B292" s="1684"/>
      <c r="C292" s="1684"/>
      <c r="D292" s="1684"/>
      <c r="E292" s="1684"/>
      <c r="F292" s="1684"/>
      <c r="G292" s="1684"/>
      <c r="H292" s="1684"/>
      <c r="I292" s="1205"/>
      <c r="J292" s="1205"/>
      <c r="K292" s="1205"/>
      <c r="L292" s="1205"/>
      <c r="M292" s="1205"/>
      <c r="N292" s="1205"/>
      <c r="O292" s="1205"/>
    </row>
    <row r="293" spans="1:15" x14ac:dyDescent="0.35">
      <c r="A293" s="1683"/>
      <c r="B293" s="1684"/>
      <c r="C293" s="1684"/>
      <c r="D293" s="1684"/>
      <c r="E293" s="1684"/>
      <c r="F293" s="1684"/>
      <c r="G293" s="1684"/>
      <c r="H293" s="1684"/>
      <c r="I293" s="1205"/>
      <c r="J293" s="1205"/>
      <c r="K293" s="1205"/>
      <c r="L293" s="1205"/>
      <c r="M293" s="1205"/>
      <c r="N293" s="1205"/>
      <c r="O293" s="1205"/>
    </row>
    <row r="294" spans="1:15" x14ac:dyDescent="0.35">
      <c r="A294" s="1683"/>
      <c r="B294" s="1684"/>
      <c r="C294" s="1684"/>
      <c r="D294" s="1684"/>
      <c r="E294" s="1684"/>
      <c r="F294" s="1684"/>
      <c r="G294" s="1684"/>
      <c r="H294" s="1684"/>
      <c r="I294" s="1205"/>
      <c r="J294" s="1205"/>
      <c r="K294" s="1205"/>
      <c r="L294" s="1205"/>
      <c r="M294" s="1205"/>
      <c r="N294" s="1205"/>
      <c r="O294" s="1205"/>
    </row>
    <row r="295" spans="1:15" x14ac:dyDescent="0.35">
      <c r="A295" s="1683"/>
      <c r="B295" s="1684"/>
      <c r="C295" s="1684"/>
      <c r="D295" s="1684"/>
      <c r="E295" s="1684"/>
      <c r="F295" s="1684"/>
      <c r="G295" s="1684"/>
      <c r="H295" s="1684"/>
      <c r="I295" s="1205"/>
      <c r="J295" s="1205"/>
      <c r="K295" s="1205"/>
      <c r="L295" s="1205"/>
      <c r="M295" s="1205"/>
      <c r="N295" s="1205"/>
      <c r="O295" s="1205"/>
    </row>
    <row r="296" spans="1:15" x14ac:dyDescent="0.35">
      <c r="A296" s="1683"/>
      <c r="B296" s="1684"/>
      <c r="C296" s="1684"/>
      <c r="D296" s="1684"/>
      <c r="E296" s="1684"/>
      <c r="F296" s="1684"/>
      <c r="G296" s="1684"/>
      <c r="H296" s="1684"/>
      <c r="I296" s="1205"/>
      <c r="J296" s="1205"/>
      <c r="K296" s="1205"/>
      <c r="L296" s="1205"/>
      <c r="M296" s="1205"/>
      <c r="N296" s="1205"/>
      <c r="O296" s="1205"/>
    </row>
    <row r="297" spans="1:15" x14ac:dyDescent="0.35">
      <c r="A297" s="1683"/>
      <c r="B297" s="1684"/>
      <c r="C297" s="1684"/>
      <c r="D297" s="1684"/>
      <c r="E297" s="1684"/>
      <c r="F297" s="1684"/>
      <c r="G297" s="1684"/>
      <c r="H297" s="1684"/>
      <c r="I297" s="1205"/>
      <c r="J297" s="1205"/>
      <c r="K297" s="1205"/>
      <c r="L297" s="1205"/>
      <c r="M297" s="1205"/>
      <c r="N297" s="1205"/>
      <c r="O297" s="1205"/>
    </row>
    <row r="298" spans="1:15" x14ac:dyDescent="0.35">
      <c r="A298" s="1683"/>
      <c r="B298" s="1684"/>
      <c r="C298" s="1684"/>
      <c r="D298" s="1684"/>
      <c r="E298" s="1684"/>
      <c r="F298" s="1684"/>
      <c r="G298" s="1684"/>
      <c r="H298" s="1684"/>
      <c r="I298" s="1205"/>
      <c r="J298" s="1205"/>
      <c r="K298" s="1205"/>
      <c r="L298" s="1205"/>
      <c r="M298" s="1205"/>
      <c r="N298" s="1205"/>
      <c r="O298" s="1205"/>
    </row>
    <row r="299" spans="1:15" x14ac:dyDescent="0.35">
      <c r="A299" s="1683"/>
      <c r="B299" s="1684"/>
      <c r="C299" s="1684"/>
      <c r="D299" s="1684"/>
      <c r="E299" s="1684"/>
      <c r="F299" s="1684"/>
      <c r="G299" s="1684"/>
      <c r="H299" s="1684"/>
      <c r="I299" s="1205"/>
      <c r="J299" s="1205"/>
      <c r="K299" s="1205"/>
      <c r="L299" s="1205"/>
      <c r="M299" s="1205"/>
      <c r="N299" s="1205"/>
      <c r="O299" s="1205"/>
    </row>
    <row r="300" spans="1:15" x14ac:dyDescent="0.35">
      <c r="A300" s="1683"/>
      <c r="B300" s="1684"/>
      <c r="C300" s="1684"/>
      <c r="D300" s="1684"/>
      <c r="E300" s="1684"/>
      <c r="F300" s="1684"/>
      <c r="G300" s="1684"/>
      <c r="H300" s="1684"/>
      <c r="I300" s="1205"/>
      <c r="J300" s="1205"/>
      <c r="K300" s="1205"/>
      <c r="L300" s="1205"/>
      <c r="M300" s="1205"/>
      <c r="N300" s="1205"/>
      <c r="O300" s="1205"/>
    </row>
    <row r="301" spans="1:15" x14ac:dyDescent="0.35">
      <c r="A301" s="1683"/>
      <c r="B301" s="1684"/>
      <c r="C301" s="1684"/>
      <c r="D301" s="1684"/>
      <c r="E301" s="1684"/>
      <c r="F301" s="1684"/>
      <c r="G301" s="1684"/>
      <c r="H301" s="1684"/>
      <c r="I301" s="1205"/>
      <c r="J301" s="1205"/>
      <c r="K301" s="1205"/>
      <c r="L301" s="1205"/>
      <c r="M301" s="1205"/>
      <c r="N301" s="1205"/>
      <c r="O301" s="1205"/>
    </row>
    <row r="302" spans="1:15" x14ac:dyDescent="0.35">
      <c r="A302" s="1683"/>
      <c r="B302" s="1684"/>
      <c r="C302" s="1684"/>
      <c r="D302" s="1684"/>
      <c r="E302" s="1684"/>
      <c r="F302" s="1684"/>
      <c r="G302" s="1684"/>
      <c r="H302" s="1684"/>
      <c r="I302" s="1205"/>
      <c r="J302" s="1205"/>
      <c r="K302" s="1205"/>
      <c r="L302" s="1205"/>
      <c r="M302" s="1205"/>
      <c r="N302" s="1205"/>
      <c r="O302" s="1205"/>
    </row>
    <row r="303" spans="1:15" x14ac:dyDescent="0.35">
      <c r="A303" s="1683"/>
      <c r="B303" s="1684"/>
      <c r="C303" s="1684"/>
      <c r="D303" s="1684"/>
      <c r="E303" s="1684"/>
      <c r="F303" s="1684"/>
      <c r="G303" s="1684"/>
      <c r="H303" s="1684"/>
      <c r="I303" s="1205"/>
      <c r="J303" s="1205"/>
      <c r="K303" s="1205"/>
      <c r="L303" s="1205"/>
      <c r="M303" s="1205"/>
      <c r="N303" s="1205"/>
      <c r="O303" s="1205"/>
    </row>
    <row r="304" spans="1:15" x14ac:dyDescent="0.35">
      <c r="A304" s="1683"/>
      <c r="B304" s="1684"/>
      <c r="C304" s="1684"/>
      <c r="D304" s="1684"/>
      <c r="E304" s="1684"/>
      <c r="F304" s="1684"/>
      <c r="G304" s="1684"/>
      <c r="H304" s="1684"/>
      <c r="I304" s="1205"/>
      <c r="J304" s="1205"/>
      <c r="K304" s="1205"/>
      <c r="L304" s="1205"/>
      <c r="M304" s="1205"/>
      <c r="N304" s="1205"/>
      <c r="O304" s="1205"/>
    </row>
    <row r="305" spans="1:15" x14ac:dyDescent="0.35">
      <c r="A305" s="1683"/>
      <c r="B305" s="1684"/>
      <c r="C305" s="1684"/>
      <c r="D305" s="1684"/>
      <c r="E305" s="1684"/>
      <c r="F305" s="1684"/>
      <c r="G305" s="1684"/>
      <c r="H305" s="1684"/>
      <c r="I305" s="1205"/>
      <c r="J305" s="1205"/>
      <c r="K305" s="1205"/>
      <c r="L305" s="1205"/>
      <c r="M305" s="1205"/>
      <c r="N305" s="1205"/>
      <c r="O305" s="1205"/>
    </row>
    <row r="306" spans="1:15" x14ac:dyDescent="0.35">
      <c r="A306" s="1683"/>
      <c r="B306" s="1684"/>
      <c r="C306" s="1684"/>
      <c r="D306" s="1684"/>
      <c r="E306" s="1684"/>
      <c r="F306" s="1684"/>
      <c r="G306" s="1684"/>
      <c r="H306" s="1684"/>
      <c r="I306" s="1205"/>
      <c r="J306" s="1205"/>
      <c r="K306" s="1205"/>
      <c r="L306" s="1205"/>
      <c r="M306" s="1205"/>
      <c r="N306" s="1205"/>
      <c r="O306" s="1205"/>
    </row>
    <row r="307" spans="1:15" x14ac:dyDescent="0.35">
      <c r="A307" s="1683"/>
      <c r="B307" s="1684"/>
      <c r="C307" s="1684"/>
      <c r="D307" s="1684"/>
      <c r="E307" s="1684"/>
      <c r="F307" s="1684"/>
      <c r="G307" s="1684"/>
      <c r="H307" s="1684"/>
      <c r="I307" s="1205"/>
      <c r="J307" s="1205"/>
      <c r="K307" s="1205"/>
      <c r="L307" s="1205"/>
      <c r="M307" s="1205"/>
      <c r="N307" s="1205"/>
      <c r="O307" s="1205"/>
    </row>
    <row r="308" spans="1:15" x14ac:dyDescent="0.35">
      <c r="A308" s="1683"/>
      <c r="B308" s="1684"/>
      <c r="C308" s="1684"/>
      <c r="D308" s="1684"/>
      <c r="E308" s="1684"/>
      <c r="F308" s="1684"/>
      <c r="G308" s="1684"/>
      <c r="H308" s="1684"/>
      <c r="I308" s="1205"/>
      <c r="J308" s="1205"/>
      <c r="K308" s="1205"/>
      <c r="L308" s="1205"/>
      <c r="M308" s="1205"/>
      <c r="N308" s="1205"/>
      <c r="O308" s="1205"/>
    </row>
    <row r="309" spans="1:15" x14ac:dyDescent="0.35">
      <c r="A309" s="1683"/>
      <c r="B309" s="1684"/>
      <c r="C309" s="1684"/>
      <c r="D309" s="1684"/>
      <c r="E309" s="1684"/>
      <c r="F309" s="1684"/>
      <c r="G309" s="1684"/>
      <c r="H309" s="1684"/>
      <c r="I309" s="1205"/>
      <c r="J309" s="1205"/>
      <c r="K309" s="1205"/>
      <c r="L309" s="1205"/>
      <c r="M309" s="1205"/>
      <c r="N309" s="1205"/>
      <c r="O309" s="1205"/>
    </row>
    <row r="310" spans="1:15" x14ac:dyDescent="0.35">
      <c r="A310" s="1683"/>
      <c r="B310" s="1684"/>
      <c r="C310" s="1684"/>
      <c r="D310" s="1684"/>
      <c r="E310" s="1684"/>
      <c r="F310" s="1684"/>
      <c r="G310" s="1684"/>
      <c r="H310" s="1684"/>
      <c r="I310" s="1205"/>
      <c r="J310" s="1205"/>
      <c r="K310" s="1205"/>
      <c r="L310" s="1205"/>
      <c r="M310" s="1205"/>
      <c r="N310" s="1205"/>
      <c r="O310" s="1205"/>
    </row>
    <row r="311" spans="1:15" x14ac:dyDescent="0.35">
      <c r="A311" s="1683"/>
      <c r="B311" s="1684"/>
      <c r="C311" s="1684"/>
      <c r="D311" s="1684"/>
      <c r="E311" s="1684"/>
      <c r="F311" s="1684"/>
      <c r="G311" s="1684"/>
      <c r="H311" s="1684"/>
      <c r="I311" s="1205"/>
      <c r="J311" s="1205"/>
      <c r="K311" s="1205"/>
      <c r="L311" s="1205"/>
      <c r="M311" s="1205"/>
      <c r="N311" s="1205"/>
      <c r="O311" s="1205"/>
    </row>
    <row r="312" spans="1:15" x14ac:dyDescent="0.35">
      <c r="A312" s="1683"/>
      <c r="B312" s="1684"/>
      <c r="C312" s="1684"/>
      <c r="D312" s="1684"/>
      <c r="E312" s="1684"/>
      <c r="F312" s="1684"/>
      <c r="G312" s="1684"/>
      <c r="H312" s="1684"/>
      <c r="I312" s="1205"/>
      <c r="J312" s="1205"/>
      <c r="K312" s="1205"/>
      <c r="L312" s="1205"/>
      <c r="M312" s="1205"/>
      <c r="N312" s="1205"/>
      <c r="O312" s="1205"/>
    </row>
    <row r="313" spans="1:15" x14ac:dyDescent="0.35">
      <c r="A313" s="1683"/>
      <c r="B313" s="1684"/>
      <c r="C313" s="1684"/>
      <c r="D313" s="1684"/>
      <c r="E313" s="1684"/>
      <c r="F313" s="1684"/>
      <c r="G313" s="1684"/>
      <c r="H313" s="1684"/>
      <c r="I313" s="1205"/>
      <c r="J313" s="1205"/>
      <c r="K313" s="1205"/>
      <c r="L313" s="1205"/>
      <c r="M313" s="1205"/>
      <c r="N313" s="1205"/>
      <c r="O313" s="1205"/>
    </row>
    <row r="314" spans="1:15" x14ac:dyDescent="0.35">
      <c r="A314" s="1683"/>
      <c r="B314" s="1684"/>
      <c r="C314" s="1684"/>
      <c r="D314" s="1684"/>
      <c r="E314" s="1684"/>
      <c r="F314" s="1684"/>
      <c r="G314" s="1684"/>
      <c r="H314" s="1684"/>
      <c r="I314" s="1205"/>
      <c r="J314" s="1205"/>
      <c r="K314" s="1205"/>
      <c r="L314" s="1205"/>
      <c r="M314" s="1205"/>
      <c r="N314" s="1205"/>
      <c r="O314" s="1205"/>
    </row>
    <row r="315" spans="1:15" x14ac:dyDescent="0.35">
      <c r="A315" s="1683"/>
      <c r="B315" s="1684"/>
      <c r="C315" s="1684"/>
      <c r="D315" s="1684"/>
      <c r="E315" s="1684"/>
      <c r="F315" s="1684"/>
      <c r="G315" s="1684"/>
      <c r="H315" s="1684"/>
      <c r="I315" s="1205"/>
      <c r="J315" s="1205"/>
      <c r="K315" s="1205"/>
      <c r="L315" s="1205"/>
      <c r="M315" s="1205"/>
      <c r="N315" s="1205"/>
      <c r="O315" s="1205"/>
    </row>
    <row r="316" spans="1:15" x14ac:dyDescent="0.35">
      <c r="A316" s="1683"/>
      <c r="B316" s="1684"/>
      <c r="C316" s="1684"/>
      <c r="D316" s="1684"/>
      <c r="E316" s="1684"/>
      <c r="F316" s="1684"/>
      <c r="G316" s="1684"/>
      <c r="H316" s="1684"/>
      <c r="I316" s="1205"/>
      <c r="J316" s="1205"/>
      <c r="K316" s="1205"/>
      <c r="L316" s="1205"/>
      <c r="M316" s="1205"/>
      <c r="N316" s="1205"/>
      <c r="O316" s="1205"/>
    </row>
    <row r="317" spans="1:15" x14ac:dyDescent="0.35">
      <c r="A317" s="1683"/>
      <c r="B317" s="1684"/>
      <c r="C317" s="1684"/>
      <c r="D317" s="1684"/>
      <c r="E317" s="1684"/>
      <c r="F317" s="1684"/>
      <c r="G317" s="1684"/>
      <c r="H317" s="1684"/>
      <c r="I317" s="1205"/>
      <c r="J317" s="1205"/>
      <c r="K317" s="1205"/>
      <c r="L317" s="1205"/>
      <c r="M317" s="1205"/>
      <c r="N317" s="1205"/>
      <c r="O317" s="1205"/>
    </row>
    <row r="318" spans="1:15" x14ac:dyDescent="0.35">
      <c r="A318" s="1683"/>
      <c r="B318" s="1684"/>
      <c r="C318" s="1684"/>
      <c r="D318" s="1684"/>
      <c r="E318" s="1684"/>
      <c r="F318" s="1684"/>
      <c r="G318" s="1684"/>
      <c r="H318" s="1684"/>
      <c r="I318" s="1205"/>
      <c r="J318" s="1205"/>
      <c r="K318" s="1205"/>
      <c r="L318" s="1205"/>
      <c r="M318" s="1205"/>
      <c r="N318" s="1205"/>
      <c r="O318" s="1205"/>
    </row>
    <row r="319" spans="1:15" x14ac:dyDescent="0.35">
      <c r="A319" s="1683"/>
      <c r="B319" s="1684"/>
      <c r="C319" s="1684"/>
      <c r="D319" s="1684"/>
      <c r="E319" s="1684"/>
      <c r="F319" s="1684"/>
      <c r="G319" s="1684"/>
      <c r="H319" s="1684"/>
      <c r="I319" s="1205"/>
      <c r="J319" s="1205"/>
      <c r="K319" s="1205"/>
      <c r="L319" s="1205"/>
      <c r="M319" s="1205"/>
      <c r="N319" s="1205"/>
      <c r="O319" s="1205"/>
    </row>
    <row r="320" spans="1:15" x14ac:dyDescent="0.35">
      <c r="A320" s="1683"/>
      <c r="B320" s="1684"/>
      <c r="C320" s="1684"/>
      <c r="D320" s="1684"/>
      <c r="E320" s="1684"/>
      <c r="F320" s="1684"/>
      <c r="G320" s="1684"/>
      <c r="H320" s="1684"/>
      <c r="I320" s="1205"/>
      <c r="J320" s="1205"/>
      <c r="K320" s="1205"/>
      <c r="L320" s="1205"/>
      <c r="M320" s="1205"/>
      <c r="N320" s="1205"/>
      <c r="O320" s="1205"/>
    </row>
    <row r="321" spans="1:15" x14ac:dyDescent="0.35">
      <c r="A321" s="1683"/>
      <c r="B321" s="1684"/>
      <c r="C321" s="1684"/>
      <c r="D321" s="1684"/>
      <c r="E321" s="1684"/>
      <c r="F321" s="1684"/>
      <c r="G321" s="1684"/>
      <c r="H321" s="1684"/>
      <c r="I321" s="1205"/>
      <c r="J321" s="1205"/>
      <c r="K321" s="1205"/>
      <c r="L321" s="1205"/>
      <c r="M321" s="1205"/>
      <c r="N321" s="1205"/>
      <c r="O321" s="1205"/>
    </row>
    <row r="322" spans="1:15" x14ac:dyDescent="0.35">
      <c r="A322" s="1683"/>
      <c r="B322" s="1684"/>
      <c r="C322" s="1684"/>
      <c r="D322" s="1684"/>
      <c r="E322" s="1684"/>
      <c r="F322" s="1684"/>
      <c r="G322" s="1684"/>
      <c r="H322" s="1684"/>
      <c r="I322" s="1205"/>
      <c r="J322" s="1205"/>
      <c r="K322" s="1205"/>
      <c r="L322" s="1205"/>
      <c r="M322" s="1205"/>
      <c r="N322" s="1205"/>
      <c r="O322" s="1205"/>
    </row>
    <row r="323" spans="1:15" x14ac:dyDescent="0.35">
      <c r="A323" s="1683"/>
      <c r="B323" s="1684"/>
      <c r="C323" s="1684"/>
      <c r="D323" s="1684"/>
      <c r="E323" s="1684"/>
      <c r="F323" s="1684"/>
      <c r="G323" s="1684"/>
      <c r="H323" s="1684"/>
      <c r="I323" s="1205"/>
      <c r="J323" s="1205"/>
      <c r="K323" s="1205"/>
      <c r="L323" s="1205"/>
      <c r="M323" s="1205"/>
      <c r="N323" s="1205"/>
      <c r="O323" s="1205"/>
    </row>
    <row r="324" spans="1:15" x14ac:dyDescent="0.35">
      <c r="A324" s="1683"/>
      <c r="B324" s="1684"/>
      <c r="C324" s="1684"/>
      <c r="D324" s="1684"/>
      <c r="E324" s="1684"/>
      <c r="F324" s="1684"/>
      <c r="G324" s="1684"/>
      <c r="H324" s="1684"/>
      <c r="I324" s="1205"/>
      <c r="J324" s="1205"/>
      <c r="K324" s="1205"/>
      <c r="L324" s="1205"/>
      <c r="M324" s="1205"/>
      <c r="N324" s="1205"/>
      <c r="O324" s="1205"/>
    </row>
    <row r="325" spans="1:15" x14ac:dyDescent="0.35">
      <c r="A325" s="1683"/>
      <c r="B325" s="1684"/>
      <c r="C325" s="1684"/>
      <c r="D325" s="1684"/>
      <c r="E325" s="1684"/>
      <c r="F325" s="1684"/>
      <c r="G325" s="1684"/>
      <c r="H325" s="1684"/>
      <c r="I325" s="1205"/>
      <c r="J325" s="1205"/>
      <c r="K325" s="1205"/>
      <c r="L325" s="1205"/>
      <c r="M325" s="1205"/>
      <c r="N325" s="1205"/>
      <c r="O325" s="1205"/>
    </row>
    <row r="326" spans="1:15" x14ac:dyDescent="0.35">
      <c r="A326" s="1683"/>
      <c r="B326" s="1684"/>
      <c r="C326" s="1684"/>
      <c r="D326" s="1684"/>
      <c r="E326" s="1684"/>
      <c r="F326" s="1684"/>
      <c r="G326" s="1684"/>
      <c r="H326" s="1684"/>
      <c r="I326" s="1205"/>
      <c r="J326" s="1205"/>
      <c r="K326" s="1205"/>
      <c r="L326" s="1205"/>
      <c r="M326" s="1205"/>
      <c r="N326" s="1205"/>
      <c r="O326" s="1205"/>
    </row>
    <row r="327" spans="1:15" x14ac:dyDescent="0.35">
      <c r="A327" s="1683"/>
      <c r="B327" s="1684"/>
      <c r="C327" s="1684"/>
      <c r="D327" s="1684"/>
      <c r="E327" s="1684"/>
      <c r="F327" s="1684"/>
      <c r="G327" s="1684"/>
      <c r="H327" s="1684"/>
      <c r="I327" s="1205"/>
      <c r="J327" s="1205"/>
      <c r="K327" s="1205"/>
      <c r="L327" s="1205"/>
      <c r="M327" s="1205"/>
      <c r="N327" s="1205"/>
      <c r="O327" s="1205"/>
    </row>
    <row r="328" spans="1:15" x14ac:dyDescent="0.35">
      <c r="A328" s="1683"/>
      <c r="B328" s="1684"/>
      <c r="C328" s="1684"/>
      <c r="D328" s="1684"/>
      <c r="E328" s="1684"/>
      <c r="F328" s="1684"/>
      <c r="G328" s="1684"/>
      <c r="H328" s="1684"/>
      <c r="I328" s="1205"/>
      <c r="J328" s="1205"/>
      <c r="K328" s="1205"/>
      <c r="L328" s="1205"/>
      <c r="M328" s="1205"/>
      <c r="N328" s="1205"/>
      <c r="O328" s="1205"/>
    </row>
    <row r="329" spans="1:15" x14ac:dyDescent="0.35">
      <c r="A329" s="1683"/>
      <c r="B329" s="1684"/>
      <c r="C329" s="1684"/>
      <c r="D329" s="1684"/>
      <c r="E329" s="1684"/>
      <c r="F329" s="1684"/>
      <c r="G329" s="1684"/>
      <c r="H329" s="1684"/>
      <c r="I329" s="1205"/>
      <c r="J329" s="1205"/>
      <c r="K329" s="1205"/>
      <c r="L329" s="1205"/>
      <c r="M329" s="1205"/>
      <c r="N329" s="1205"/>
      <c r="O329" s="1205"/>
    </row>
    <row r="330" spans="1:15" x14ac:dyDescent="0.35">
      <c r="A330" s="1683"/>
      <c r="B330" s="1684"/>
      <c r="C330" s="1684"/>
      <c r="D330" s="1684"/>
      <c r="E330" s="1684"/>
      <c r="F330" s="1684"/>
      <c r="G330" s="1684"/>
      <c r="H330" s="1684"/>
      <c r="I330" s="1205"/>
      <c r="J330" s="1205"/>
      <c r="K330" s="1205"/>
      <c r="L330" s="1205"/>
      <c r="M330" s="1205"/>
      <c r="N330" s="1205"/>
      <c r="O330" s="1205"/>
    </row>
    <row r="331" spans="1:15" x14ac:dyDescent="0.35">
      <c r="A331" s="1683"/>
      <c r="B331" s="1684"/>
      <c r="C331" s="1684"/>
      <c r="D331" s="1684"/>
      <c r="E331" s="1684"/>
      <c r="F331" s="1684"/>
      <c r="G331" s="1684"/>
      <c r="H331" s="1684"/>
      <c r="I331" s="1205"/>
      <c r="J331" s="1205"/>
      <c r="K331" s="1205"/>
      <c r="L331" s="1205"/>
      <c r="M331" s="1205"/>
      <c r="N331" s="1205"/>
      <c r="O331" s="1205"/>
    </row>
    <row r="332" spans="1:15" x14ac:dyDescent="0.35">
      <c r="A332" s="1683"/>
      <c r="B332" s="1684"/>
      <c r="C332" s="1684"/>
      <c r="D332" s="1684"/>
      <c r="E332" s="1684"/>
      <c r="F332" s="1684"/>
      <c r="G332" s="1684"/>
      <c r="H332" s="1684"/>
      <c r="I332" s="1205"/>
      <c r="J332" s="1205"/>
      <c r="K332" s="1205"/>
      <c r="L332" s="1205"/>
      <c r="M332" s="1205"/>
      <c r="N332" s="1205"/>
      <c r="O332" s="1205"/>
    </row>
    <row r="333" spans="1:15" x14ac:dyDescent="0.35">
      <c r="A333" s="1683"/>
      <c r="B333" s="1684"/>
      <c r="C333" s="1684"/>
      <c r="D333" s="1684"/>
      <c r="E333" s="1684"/>
      <c r="F333" s="1684"/>
      <c r="G333" s="1684"/>
      <c r="H333" s="1684"/>
      <c r="I333" s="1205"/>
      <c r="J333" s="1205"/>
      <c r="K333" s="1205"/>
      <c r="L333" s="1205"/>
      <c r="M333" s="1205"/>
      <c r="N333" s="1205"/>
      <c r="O333" s="1205"/>
    </row>
    <row r="334" spans="1:15" x14ac:dyDescent="0.35">
      <c r="A334" s="1683"/>
      <c r="B334" s="1684"/>
      <c r="C334" s="1684"/>
      <c r="D334" s="1684"/>
      <c r="E334" s="1684"/>
      <c r="F334" s="1684"/>
      <c r="G334" s="1684"/>
      <c r="H334" s="1684"/>
      <c r="I334" s="1205"/>
      <c r="J334" s="1205"/>
      <c r="K334" s="1205"/>
      <c r="L334" s="1205"/>
      <c r="M334" s="1205"/>
      <c r="N334" s="1205"/>
      <c r="O334" s="1205"/>
    </row>
    <row r="335" spans="1:15" x14ac:dyDescent="0.35">
      <c r="A335" s="1683"/>
      <c r="B335" s="1684"/>
      <c r="C335" s="1684"/>
      <c r="D335" s="1684"/>
      <c r="E335" s="1684"/>
      <c r="F335" s="1684"/>
      <c r="G335" s="1684"/>
      <c r="H335" s="1684"/>
      <c r="I335" s="1205"/>
      <c r="J335" s="1205"/>
      <c r="K335" s="1205"/>
      <c r="L335" s="1205"/>
      <c r="M335" s="1205"/>
      <c r="N335" s="1205"/>
      <c r="O335" s="1205"/>
    </row>
    <row r="336" spans="1:15" x14ac:dyDescent="0.35">
      <c r="A336" s="1683"/>
      <c r="B336" s="1684"/>
      <c r="C336" s="1684"/>
      <c r="D336" s="1684"/>
      <c r="E336" s="1684"/>
      <c r="F336" s="1684"/>
      <c r="G336" s="1684"/>
      <c r="H336" s="1684"/>
      <c r="I336" s="1205"/>
      <c r="J336" s="1205"/>
      <c r="K336" s="1205"/>
      <c r="L336" s="1205"/>
      <c r="M336" s="1205"/>
      <c r="N336" s="1205"/>
      <c r="O336" s="1205"/>
    </row>
    <row r="337" spans="1:15" x14ac:dyDescent="0.35">
      <c r="A337" s="1683"/>
      <c r="B337" s="1684"/>
      <c r="C337" s="1684"/>
      <c r="D337" s="1684"/>
      <c r="E337" s="1684"/>
      <c r="F337" s="1684"/>
      <c r="G337" s="1684"/>
      <c r="H337" s="1684"/>
      <c r="I337" s="1205"/>
      <c r="J337" s="1205"/>
      <c r="K337" s="1205"/>
      <c r="L337" s="1205"/>
      <c r="M337" s="1205"/>
      <c r="N337" s="1205"/>
      <c r="O337" s="1205"/>
    </row>
    <row r="338" spans="1:15" x14ac:dyDescent="0.35">
      <c r="A338" s="1683"/>
      <c r="B338" s="1684"/>
      <c r="C338" s="1684"/>
      <c r="D338" s="1684"/>
      <c r="E338" s="1684"/>
      <c r="F338" s="1684"/>
      <c r="G338" s="1684"/>
      <c r="H338" s="1684"/>
      <c r="I338" s="1205"/>
      <c r="J338" s="1205"/>
      <c r="K338" s="1205"/>
      <c r="L338" s="1205"/>
      <c r="M338" s="1205"/>
      <c r="N338" s="1205"/>
      <c r="O338" s="1205"/>
    </row>
    <row r="339" spans="1:15" x14ac:dyDescent="0.35">
      <c r="A339" s="1683"/>
      <c r="B339" s="1684"/>
      <c r="C339" s="1684"/>
      <c r="D339" s="1684"/>
      <c r="E339" s="1684"/>
      <c r="F339" s="1684"/>
      <c r="G339" s="1684"/>
      <c r="H339" s="1684"/>
      <c r="I339" s="1205"/>
      <c r="J339" s="1205"/>
      <c r="K339" s="1205"/>
      <c r="L339" s="1205"/>
      <c r="M339" s="1205"/>
      <c r="N339" s="1205"/>
      <c r="O339" s="1205"/>
    </row>
    <row r="340" spans="1:15" x14ac:dyDescent="0.35">
      <c r="A340" s="1683"/>
      <c r="B340" s="1684"/>
      <c r="C340" s="1684"/>
      <c r="D340" s="1684"/>
      <c r="E340" s="1684"/>
      <c r="F340" s="1684"/>
      <c r="G340" s="1684"/>
      <c r="H340" s="1684"/>
      <c r="I340" s="1205"/>
      <c r="J340" s="1205"/>
      <c r="K340" s="1205"/>
      <c r="L340" s="1205"/>
      <c r="M340" s="1205"/>
      <c r="N340" s="1205"/>
      <c r="O340" s="1205"/>
    </row>
    <row r="341" spans="1:15" x14ac:dyDescent="0.35">
      <c r="A341" s="1683"/>
      <c r="B341" s="1684"/>
      <c r="C341" s="1684"/>
      <c r="D341" s="1684"/>
      <c r="E341" s="1684"/>
      <c r="F341" s="1684"/>
      <c r="G341" s="1684"/>
      <c r="H341" s="1684"/>
      <c r="I341" s="1205"/>
      <c r="J341" s="1205"/>
      <c r="K341" s="1205"/>
      <c r="L341" s="1205"/>
      <c r="M341" s="1205"/>
      <c r="N341" s="1205"/>
      <c r="O341" s="1205"/>
    </row>
    <row r="342" spans="1:15" x14ac:dyDescent="0.35">
      <c r="A342" s="1683"/>
      <c r="B342" s="1684"/>
      <c r="C342" s="1684"/>
      <c r="D342" s="1684"/>
      <c r="E342" s="1684"/>
      <c r="F342" s="1684"/>
      <c r="G342" s="1684"/>
      <c r="H342" s="1684"/>
      <c r="I342" s="1205"/>
      <c r="J342" s="1205"/>
      <c r="K342" s="1205"/>
      <c r="L342" s="1205"/>
      <c r="M342" s="1205"/>
      <c r="N342" s="1205"/>
      <c r="O342" s="1205"/>
    </row>
    <row r="343" spans="1:15" x14ac:dyDescent="0.35">
      <c r="A343" s="1683"/>
      <c r="B343" s="1684"/>
      <c r="C343" s="1684"/>
      <c r="D343" s="1684"/>
      <c r="E343" s="1684"/>
      <c r="F343" s="1684"/>
      <c r="G343" s="1684"/>
      <c r="H343" s="1684"/>
      <c r="I343" s="1205"/>
      <c r="J343" s="1205"/>
      <c r="K343" s="1205"/>
      <c r="L343" s="1205"/>
      <c r="M343" s="1205"/>
      <c r="N343" s="1205"/>
      <c r="O343" s="1205"/>
    </row>
    <row r="344" spans="1:15" x14ac:dyDescent="0.35">
      <c r="A344" s="1683"/>
      <c r="B344" s="1684"/>
      <c r="C344" s="1684"/>
      <c r="D344" s="1684"/>
      <c r="E344" s="1684"/>
      <c r="F344" s="1684"/>
      <c r="G344" s="1684"/>
      <c r="H344" s="1684"/>
      <c r="I344" s="1205"/>
      <c r="J344" s="1205"/>
      <c r="K344" s="1205"/>
      <c r="L344" s="1205"/>
      <c r="M344" s="1205"/>
      <c r="N344" s="1205"/>
      <c r="O344" s="1205"/>
    </row>
    <row r="345" spans="1:15" x14ac:dyDescent="0.35">
      <c r="A345" s="1683"/>
      <c r="B345" s="1684"/>
      <c r="C345" s="1684"/>
      <c r="D345" s="1684"/>
      <c r="E345" s="1684"/>
      <c r="F345" s="1684"/>
      <c r="G345" s="1684"/>
      <c r="H345" s="1684"/>
      <c r="I345" s="1205"/>
      <c r="J345" s="1205"/>
      <c r="K345" s="1205"/>
      <c r="L345" s="1205"/>
      <c r="M345" s="1205"/>
      <c r="N345" s="1205"/>
      <c r="O345" s="1205"/>
    </row>
    <row r="346" spans="1:15" x14ac:dyDescent="0.35">
      <c r="A346" s="1683"/>
      <c r="B346" s="1684"/>
      <c r="C346" s="1684"/>
      <c r="D346" s="1684"/>
      <c r="E346" s="1684"/>
      <c r="F346" s="1684"/>
      <c r="G346" s="1684"/>
      <c r="H346" s="1684"/>
      <c r="I346" s="1205"/>
      <c r="J346" s="1205"/>
      <c r="K346" s="1205"/>
      <c r="L346" s="1205"/>
      <c r="M346" s="1205"/>
      <c r="N346" s="1205"/>
      <c r="O346" s="1205"/>
    </row>
    <row r="347" spans="1:15" x14ac:dyDescent="0.35">
      <c r="A347" s="1683"/>
      <c r="B347" s="1684"/>
      <c r="C347" s="1684"/>
      <c r="D347" s="1684"/>
      <c r="E347" s="1684"/>
      <c r="F347" s="1684"/>
      <c r="G347" s="1684"/>
      <c r="H347" s="1684"/>
      <c r="I347" s="1205"/>
      <c r="J347" s="1205"/>
      <c r="K347" s="1205"/>
      <c r="L347" s="1205"/>
      <c r="M347" s="1205"/>
      <c r="N347" s="1205"/>
      <c r="O347" s="1205"/>
    </row>
    <row r="348" spans="1:15" x14ac:dyDescent="0.35">
      <c r="A348" s="1683"/>
      <c r="B348" s="1684"/>
      <c r="C348" s="1684"/>
      <c r="D348" s="1684"/>
      <c r="E348" s="1684"/>
      <c r="F348" s="1684"/>
      <c r="G348" s="1684"/>
      <c r="H348" s="1684"/>
      <c r="I348" s="1205"/>
      <c r="J348" s="1205"/>
      <c r="K348" s="1205"/>
      <c r="L348" s="1205"/>
      <c r="M348" s="1205"/>
      <c r="N348" s="1205"/>
      <c r="O348" s="1205"/>
    </row>
    <row r="349" spans="1:15" x14ac:dyDescent="0.35">
      <c r="A349" s="1683"/>
      <c r="B349" s="1684"/>
      <c r="C349" s="1684"/>
      <c r="D349" s="1684"/>
      <c r="E349" s="1684"/>
      <c r="F349" s="1684"/>
      <c r="G349" s="1684"/>
      <c r="H349" s="1684"/>
      <c r="I349" s="1205"/>
      <c r="J349" s="1205"/>
      <c r="K349" s="1205"/>
      <c r="L349" s="1205"/>
      <c r="M349" s="1205"/>
      <c r="N349" s="1205"/>
      <c r="O349" s="1205"/>
    </row>
    <row r="350" spans="1:15" x14ac:dyDescent="0.35">
      <c r="A350" s="1683"/>
      <c r="B350" s="1684"/>
      <c r="C350" s="1684"/>
      <c r="D350" s="1684"/>
      <c r="E350" s="1684"/>
      <c r="F350" s="1684"/>
      <c r="G350" s="1684"/>
      <c r="H350" s="1684"/>
      <c r="I350" s="1205"/>
      <c r="J350" s="1205"/>
      <c r="K350" s="1205"/>
      <c r="L350" s="1205"/>
      <c r="M350" s="1205"/>
      <c r="N350" s="1205"/>
      <c r="O350" s="1205"/>
    </row>
    <row r="351" spans="1:15" x14ac:dyDescent="0.35">
      <c r="A351" s="1683"/>
      <c r="B351" s="1684"/>
      <c r="C351" s="1684"/>
      <c r="D351" s="1684"/>
      <c r="E351" s="1684"/>
      <c r="F351" s="1684"/>
      <c r="G351" s="1684"/>
      <c r="H351" s="1684"/>
      <c r="I351" s="1205"/>
      <c r="J351" s="1205"/>
      <c r="K351" s="1205"/>
      <c r="L351" s="1205"/>
      <c r="M351" s="1205"/>
      <c r="N351" s="1205"/>
      <c r="O351" s="1205"/>
    </row>
    <row r="352" spans="1:15" x14ac:dyDescent="0.35">
      <c r="A352" s="1683"/>
      <c r="B352" s="1684"/>
      <c r="C352" s="1684"/>
      <c r="D352" s="1684"/>
      <c r="E352" s="1684"/>
      <c r="F352" s="1684"/>
      <c r="G352" s="1684"/>
      <c r="H352" s="1684"/>
      <c r="I352" s="1205"/>
      <c r="J352" s="1205"/>
      <c r="K352" s="1205"/>
      <c r="L352" s="1205"/>
      <c r="M352" s="1205"/>
      <c r="N352" s="1205"/>
      <c r="O352" s="1205"/>
    </row>
    <row r="353" spans="1:15" x14ac:dyDescent="0.35">
      <c r="A353" s="1683"/>
      <c r="B353" s="1684"/>
      <c r="C353" s="1684"/>
      <c r="D353" s="1684"/>
      <c r="E353" s="1684"/>
      <c r="F353" s="1684"/>
      <c r="G353" s="1684"/>
      <c r="H353" s="1684"/>
      <c r="I353" s="1205"/>
      <c r="J353" s="1205"/>
      <c r="K353" s="1205"/>
      <c r="L353" s="1205"/>
      <c r="M353" s="1205"/>
      <c r="N353" s="1205"/>
      <c r="O353" s="1205"/>
    </row>
    <row r="354" spans="1:15" x14ac:dyDescent="0.35">
      <c r="A354" s="1683"/>
      <c r="B354" s="1684"/>
      <c r="C354" s="1684"/>
      <c r="D354" s="1684"/>
      <c r="E354" s="1684"/>
      <c r="F354" s="1684"/>
      <c r="G354" s="1684"/>
      <c r="H354" s="1684"/>
      <c r="I354" s="1205"/>
      <c r="J354" s="1205"/>
      <c r="K354" s="1205"/>
      <c r="L354" s="1205"/>
      <c r="M354" s="1205"/>
      <c r="N354" s="1205"/>
      <c r="O354" s="1205"/>
    </row>
    <row r="355" spans="1:15" x14ac:dyDescent="0.35">
      <c r="A355" s="1683"/>
      <c r="B355" s="1684"/>
      <c r="C355" s="1684"/>
      <c r="D355" s="1684"/>
      <c r="E355" s="1684"/>
      <c r="F355" s="1684"/>
      <c r="G355" s="1684"/>
      <c r="H355" s="1684"/>
      <c r="I355" s="1205"/>
      <c r="J355" s="1205"/>
      <c r="K355" s="1205"/>
      <c r="L355" s="1205"/>
      <c r="M355" s="1205"/>
      <c r="N355" s="1205"/>
      <c r="O355" s="1205"/>
    </row>
    <row r="356" spans="1:15" x14ac:dyDescent="0.35">
      <c r="A356" s="1683"/>
      <c r="B356" s="1684"/>
      <c r="C356" s="1684"/>
      <c r="D356" s="1684"/>
      <c r="E356" s="1684"/>
      <c r="F356" s="1684"/>
      <c r="G356" s="1684"/>
      <c r="H356" s="1684"/>
      <c r="I356" s="1205"/>
      <c r="J356" s="1205"/>
      <c r="K356" s="1205"/>
      <c r="L356" s="1205"/>
      <c r="M356" s="1205"/>
      <c r="N356" s="1205"/>
      <c r="O356" s="1205"/>
    </row>
    <row r="357" spans="1:15" x14ac:dyDescent="0.35">
      <c r="A357" s="1683"/>
      <c r="B357" s="1684"/>
      <c r="C357" s="1684"/>
      <c r="D357" s="1684"/>
      <c r="E357" s="1684"/>
      <c r="F357" s="1684"/>
      <c r="G357" s="1684"/>
      <c r="H357" s="1684"/>
      <c r="I357" s="1205"/>
      <c r="J357" s="1205"/>
      <c r="K357" s="1205"/>
      <c r="L357" s="1205"/>
      <c r="M357" s="1205"/>
      <c r="N357" s="1205"/>
      <c r="O357" s="1205"/>
    </row>
    <row r="358" spans="1:15" x14ac:dyDescent="0.35">
      <c r="A358" s="1683"/>
      <c r="B358" s="1684"/>
      <c r="C358" s="1684"/>
      <c r="D358" s="1684"/>
      <c r="E358" s="1684"/>
      <c r="F358" s="1684"/>
      <c r="G358" s="1684"/>
      <c r="H358" s="1684"/>
      <c r="I358" s="1205"/>
      <c r="J358" s="1205"/>
      <c r="K358" s="1205"/>
      <c r="L358" s="1205"/>
      <c r="M358" s="1205"/>
      <c r="N358" s="1205"/>
      <c r="O358" s="1205"/>
    </row>
    <row r="359" spans="1:15" x14ac:dyDescent="0.35">
      <c r="A359" s="1683"/>
      <c r="B359" s="1684"/>
      <c r="C359" s="1684"/>
      <c r="D359" s="1684"/>
      <c r="E359" s="1684"/>
      <c r="F359" s="1684"/>
      <c r="G359" s="1684"/>
      <c r="H359" s="1684"/>
      <c r="I359" s="1205"/>
      <c r="J359" s="1205"/>
      <c r="K359" s="1205"/>
      <c r="L359" s="1205"/>
      <c r="M359" s="1205"/>
      <c r="N359" s="1205"/>
      <c r="O359" s="1205"/>
    </row>
    <row r="360" spans="1:15" x14ac:dyDescent="0.35">
      <c r="A360" s="1683"/>
      <c r="B360" s="1684"/>
      <c r="C360" s="1684"/>
      <c r="D360" s="1684"/>
      <c r="E360" s="1684"/>
      <c r="F360" s="1684"/>
      <c r="G360" s="1684"/>
      <c r="H360" s="1684"/>
      <c r="I360" s="1205"/>
      <c r="J360" s="1205"/>
      <c r="K360" s="1205"/>
      <c r="L360" s="1205"/>
      <c r="M360" s="1205"/>
      <c r="N360" s="1205"/>
      <c r="O360" s="1205"/>
    </row>
    <row r="361" spans="1:15" x14ac:dyDescent="0.35">
      <c r="A361" s="1683"/>
      <c r="B361" s="1684"/>
      <c r="C361" s="1684"/>
      <c r="D361" s="1684"/>
      <c r="E361" s="1684"/>
      <c r="F361" s="1684"/>
      <c r="G361" s="1684"/>
      <c r="H361" s="1684"/>
      <c r="I361" s="1205"/>
      <c r="J361" s="1205"/>
      <c r="K361" s="1205"/>
      <c r="L361" s="1205"/>
      <c r="M361" s="1205"/>
      <c r="N361" s="1205"/>
      <c r="O361" s="1205"/>
    </row>
    <row r="362" spans="1:15" x14ac:dyDescent="0.35">
      <c r="A362" s="1683"/>
      <c r="B362" s="1684"/>
      <c r="C362" s="1684"/>
      <c r="D362" s="1684"/>
      <c r="E362" s="1684"/>
      <c r="F362" s="1684"/>
      <c r="G362" s="1684"/>
      <c r="H362" s="1684"/>
      <c r="I362" s="1205"/>
      <c r="J362" s="1205"/>
      <c r="K362" s="1205"/>
      <c r="L362" s="1205"/>
      <c r="M362" s="1205"/>
      <c r="N362" s="1205"/>
      <c r="O362" s="1205"/>
    </row>
    <row r="363" spans="1:15" x14ac:dyDescent="0.35">
      <c r="A363" s="1683"/>
      <c r="B363" s="1684"/>
      <c r="C363" s="1684"/>
      <c r="D363" s="1684"/>
      <c r="E363" s="1684"/>
      <c r="F363" s="1684"/>
      <c r="G363" s="1684"/>
      <c r="H363" s="1684"/>
      <c r="I363" s="1205"/>
      <c r="J363" s="1205"/>
      <c r="K363" s="1205"/>
      <c r="L363" s="1205"/>
      <c r="M363" s="1205"/>
      <c r="N363" s="1205"/>
      <c r="O363" s="1205"/>
    </row>
    <row r="364" spans="1:15" x14ac:dyDescent="0.35">
      <c r="A364" s="1683"/>
      <c r="B364" s="1684"/>
      <c r="C364" s="1684"/>
      <c r="D364" s="1684"/>
      <c r="E364" s="1684"/>
      <c r="F364" s="1684"/>
      <c r="G364" s="1684"/>
      <c r="H364" s="1684"/>
      <c r="I364" s="1205"/>
      <c r="J364" s="1205"/>
      <c r="K364" s="1205"/>
      <c r="L364" s="1205"/>
      <c r="M364" s="1205"/>
      <c r="N364" s="1205"/>
      <c r="O364" s="1205"/>
    </row>
    <row r="365" spans="1:15" x14ac:dyDescent="0.35">
      <c r="A365" s="1683"/>
      <c r="B365" s="1684"/>
      <c r="C365" s="1684"/>
      <c r="D365" s="1684"/>
      <c r="E365" s="1684"/>
      <c r="F365" s="1684"/>
      <c r="G365" s="1684"/>
      <c r="H365" s="1684"/>
      <c r="I365" s="1205"/>
      <c r="J365" s="1205"/>
      <c r="K365" s="1205"/>
      <c r="L365" s="1205"/>
      <c r="M365" s="1205"/>
      <c r="N365" s="1205"/>
      <c r="O365" s="1205"/>
    </row>
    <row r="366" spans="1:15" x14ac:dyDescent="0.35">
      <c r="A366" s="1683"/>
      <c r="B366" s="1684"/>
      <c r="C366" s="1684"/>
      <c r="D366" s="1684"/>
      <c r="E366" s="1684"/>
      <c r="F366" s="1684"/>
      <c r="G366" s="1684"/>
      <c r="H366" s="1684"/>
      <c r="I366" s="1205"/>
      <c r="J366" s="1205"/>
      <c r="K366" s="1205"/>
      <c r="L366" s="1205"/>
      <c r="M366" s="1205"/>
      <c r="N366" s="1205"/>
      <c r="O366" s="1205"/>
    </row>
    <row r="367" spans="1:15" x14ac:dyDescent="0.35">
      <c r="A367" s="1683"/>
      <c r="B367" s="1684"/>
      <c r="C367" s="1684"/>
      <c r="D367" s="1684"/>
      <c r="E367" s="1684"/>
      <c r="F367" s="1684"/>
      <c r="G367" s="1684"/>
      <c r="H367" s="1684"/>
      <c r="I367" s="1205"/>
      <c r="J367" s="1205"/>
      <c r="K367" s="1205"/>
      <c r="L367" s="1205"/>
      <c r="M367" s="1205"/>
      <c r="N367" s="1205"/>
      <c r="O367" s="1205"/>
    </row>
    <row r="368" spans="1:15" x14ac:dyDescent="0.35">
      <c r="A368" s="1683"/>
      <c r="B368" s="1684"/>
      <c r="C368" s="1684"/>
      <c r="D368" s="1684"/>
      <c r="E368" s="1684"/>
      <c r="F368" s="1684"/>
      <c r="G368" s="1684"/>
      <c r="H368" s="1684"/>
      <c r="I368" s="1205"/>
      <c r="J368" s="1205"/>
      <c r="K368" s="1205"/>
      <c r="L368" s="1205"/>
      <c r="M368" s="1205"/>
      <c r="N368" s="1205"/>
      <c r="O368" s="1205"/>
    </row>
    <row r="369" spans="1:15" x14ac:dyDescent="0.35">
      <c r="A369" s="1683"/>
      <c r="B369" s="1684"/>
      <c r="C369" s="1684"/>
      <c r="D369" s="1684"/>
      <c r="E369" s="1684"/>
      <c r="F369" s="1684"/>
      <c r="G369" s="1684"/>
      <c r="H369" s="1684"/>
      <c r="I369" s="1205"/>
      <c r="J369" s="1205"/>
      <c r="K369" s="1205"/>
      <c r="L369" s="1205"/>
      <c r="M369" s="1205"/>
      <c r="N369" s="1205"/>
      <c r="O369" s="1205"/>
    </row>
    <row r="370" spans="1:15" x14ac:dyDescent="0.35">
      <c r="A370" s="1683"/>
      <c r="B370" s="1684"/>
      <c r="C370" s="1684"/>
      <c r="D370" s="1684"/>
      <c r="E370" s="1684"/>
      <c r="F370" s="1684"/>
      <c r="G370" s="1684"/>
      <c r="H370" s="1684"/>
      <c r="I370" s="1205"/>
      <c r="J370" s="1205"/>
      <c r="K370" s="1205"/>
      <c r="L370" s="1205"/>
      <c r="M370" s="1205"/>
      <c r="N370" s="1205"/>
      <c r="O370" s="1205"/>
    </row>
    <row r="371" spans="1:15" x14ac:dyDescent="0.35">
      <c r="A371" s="1683"/>
      <c r="B371" s="1684"/>
      <c r="C371" s="1684"/>
      <c r="D371" s="1684"/>
      <c r="E371" s="1684"/>
      <c r="F371" s="1684"/>
      <c r="G371" s="1684"/>
      <c r="H371" s="1684"/>
      <c r="I371" s="1205"/>
      <c r="J371" s="1205"/>
      <c r="K371" s="1205"/>
      <c r="L371" s="1205"/>
      <c r="M371" s="1205"/>
      <c r="N371" s="1205"/>
      <c r="O371" s="1205"/>
    </row>
    <row r="372" spans="1:15" x14ac:dyDescent="0.35">
      <c r="A372" s="1683"/>
      <c r="B372" s="1684"/>
      <c r="C372" s="1684"/>
      <c r="D372" s="1684"/>
      <c r="E372" s="1684"/>
      <c r="F372" s="1684"/>
      <c r="G372" s="1684"/>
      <c r="H372" s="1684"/>
      <c r="I372" s="1205"/>
      <c r="J372" s="1205"/>
      <c r="K372" s="1205"/>
      <c r="L372" s="1205"/>
      <c r="M372" s="1205"/>
      <c r="N372" s="1205"/>
      <c r="O372" s="1205"/>
    </row>
    <row r="373" spans="1:15" x14ac:dyDescent="0.35">
      <c r="A373" s="1683"/>
      <c r="B373" s="1684"/>
      <c r="C373" s="1684"/>
      <c r="D373" s="1684"/>
      <c r="E373" s="1684"/>
      <c r="F373" s="1684"/>
      <c r="G373" s="1684"/>
      <c r="H373" s="1684"/>
      <c r="I373" s="1205"/>
      <c r="J373" s="1205"/>
      <c r="K373" s="1205"/>
      <c r="L373" s="1205"/>
      <c r="M373" s="1205"/>
      <c r="N373" s="1205"/>
      <c r="O373" s="1205"/>
    </row>
    <row r="374" spans="1:15" x14ac:dyDescent="0.35">
      <c r="A374" s="1683"/>
      <c r="B374" s="1684"/>
      <c r="C374" s="1684"/>
      <c r="D374" s="1684"/>
      <c r="E374" s="1684"/>
      <c r="F374" s="1684"/>
      <c r="G374" s="1684"/>
      <c r="H374" s="1684"/>
      <c r="I374" s="1205"/>
      <c r="J374" s="1205"/>
      <c r="K374" s="1205"/>
      <c r="L374" s="1205"/>
      <c r="M374" s="1205"/>
      <c r="N374" s="1205"/>
      <c r="O374" s="1205"/>
    </row>
    <row r="375" spans="1:15" x14ac:dyDescent="0.35">
      <c r="A375" s="1683"/>
      <c r="B375" s="1684"/>
      <c r="C375" s="1684"/>
      <c r="D375" s="1684"/>
      <c r="E375" s="1684"/>
      <c r="F375" s="1684"/>
      <c r="G375" s="1684"/>
      <c r="H375" s="1684"/>
      <c r="I375" s="1205"/>
      <c r="J375" s="1205"/>
      <c r="K375" s="1205"/>
      <c r="L375" s="1205"/>
      <c r="M375" s="1205"/>
      <c r="N375" s="1205"/>
      <c r="O375" s="1205"/>
    </row>
    <row r="376" spans="1:15" x14ac:dyDescent="0.35">
      <c r="A376" s="1683"/>
      <c r="B376" s="1684"/>
      <c r="C376" s="1684"/>
      <c r="D376" s="1684"/>
      <c r="E376" s="1684"/>
      <c r="F376" s="1684"/>
      <c r="G376" s="1684"/>
      <c r="H376" s="1684"/>
      <c r="I376" s="1205"/>
      <c r="J376" s="1205"/>
      <c r="K376" s="1205"/>
      <c r="L376" s="1205"/>
      <c r="M376" s="1205"/>
      <c r="N376" s="1205"/>
      <c r="O376" s="1205"/>
    </row>
    <row r="377" spans="1:15" x14ac:dyDescent="0.35">
      <c r="A377" s="1683"/>
      <c r="B377" s="1684"/>
      <c r="C377" s="1684"/>
      <c r="D377" s="1684"/>
      <c r="E377" s="1684"/>
      <c r="F377" s="1684"/>
      <c r="G377" s="1684"/>
      <c r="H377" s="1684"/>
      <c r="I377" s="1205"/>
      <c r="J377" s="1205"/>
      <c r="K377" s="1205"/>
      <c r="L377" s="1205"/>
      <c r="M377" s="1205"/>
      <c r="N377" s="1205"/>
      <c r="O377" s="1205"/>
    </row>
    <row r="378" spans="1:15" x14ac:dyDescent="0.35">
      <c r="A378" s="1683"/>
      <c r="B378" s="1684"/>
      <c r="C378" s="1684"/>
      <c r="D378" s="1684"/>
      <c r="E378" s="1684"/>
      <c r="F378" s="1684"/>
      <c r="G378" s="1684"/>
      <c r="H378" s="1684"/>
      <c r="I378" s="1205"/>
      <c r="J378" s="1205"/>
      <c r="K378" s="1205"/>
      <c r="L378" s="1205"/>
      <c r="M378" s="1205"/>
      <c r="N378" s="1205"/>
      <c r="O378" s="1205"/>
    </row>
    <row r="379" spans="1:15" x14ac:dyDescent="0.35">
      <c r="A379" s="1683"/>
      <c r="B379" s="1684"/>
      <c r="C379" s="1684"/>
      <c r="D379" s="1684"/>
      <c r="E379" s="1684"/>
      <c r="F379" s="1684"/>
      <c r="G379" s="1684"/>
      <c r="H379" s="1684"/>
      <c r="I379" s="1205"/>
      <c r="J379" s="1205"/>
      <c r="K379" s="1205"/>
      <c r="L379" s="1205"/>
      <c r="M379" s="1205"/>
      <c r="N379" s="1205"/>
      <c r="O379" s="1205"/>
    </row>
    <row r="380" spans="1:15" x14ac:dyDescent="0.35">
      <c r="A380" s="1683"/>
      <c r="B380" s="1684"/>
      <c r="C380" s="1684"/>
      <c r="D380" s="1684"/>
      <c r="E380" s="1684"/>
      <c r="F380" s="1684"/>
      <c r="G380" s="1684"/>
      <c r="H380" s="1684"/>
      <c r="I380" s="1205"/>
      <c r="J380" s="1205"/>
      <c r="K380" s="1205"/>
      <c r="L380" s="1205"/>
      <c r="M380" s="1205"/>
      <c r="N380" s="1205"/>
      <c r="O380" s="1205"/>
    </row>
    <row r="381" spans="1:15" x14ac:dyDescent="0.35">
      <c r="A381" s="1683"/>
      <c r="B381" s="1684"/>
      <c r="C381" s="1684"/>
      <c r="D381" s="1684"/>
      <c r="E381" s="1684"/>
      <c r="F381" s="1684"/>
      <c r="G381" s="1684"/>
      <c r="H381" s="1684"/>
      <c r="I381" s="1205"/>
      <c r="J381" s="1205"/>
      <c r="K381" s="1205"/>
      <c r="L381" s="1205"/>
      <c r="M381" s="1205"/>
      <c r="N381" s="1205"/>
      <c r="O381" s="1205"/>
    </row>
    <row r="382" spans="1:15" x14ac:dyDescent="0.35">
      <c r="A382" s="1683"/>
      <c r="B382" s="1684"/>
      <c r="C382" s="1684"/>
      <c r="D382" s="1684"/>
      <c r="E382" s="1684"/>
      <c r="F382" s="1684"/>
      <c r="G382" s="1684"/>
      <c r="H382" s="1684"/>
      <c r="I382" s="1205"/>
      <c r="J382" s="1205"/>
      <c r="K382" s="1205"/>
      <c r="L382" s="1205"/>
      <c r="M382" s="1205"/>
      <c r="N382" s="1205"/>
      <c r="O382" s="1205"/>
    </row>
    <row r="383" spans="1:15" x14ac:dyDescent="0.35">
      <c r="A383" s="1683"/>
      <c r="B383" s="1684"/>
      <c r="C383" s="1684"/>
      <c r="D383" s="1684"/>
      <c r="E383" s="1684"/>
      <c r="F383" s="1684"/>
      <c r="G383" s="1684"/>
      <c r="H383" s="1684"/>
      <c r="I383" s="1205"/>
      <c r="J383" s="1205"/>
      <c r="K383" s="1205"/>
      <c r="L383" s="1205"/>
      <c r="M383" s="1205"/>
      <c r="N383" s="1205"/>
      <c r="O383" s="1205"/>
    </row>
    <row r="384" spans="1:15" x14ac:dyDescent="0.35">
      <c r="A384" s="1683"/>
      <c r="B384" s="1684"/>
      <c r="C384" s="1684"/>
      <c r="D384" s="1684"/>
      <c r="E384" s="1684"/>
      <c r="F384" s="1684"/>
      <c r="G384" s="1684"/>
      <c r="H384" s="1684"/>
      <c r="I384" s="1205"/>
      <c r="J384" s="1205"/>
      <c r="K384" s="1205"/>
      <c r="L384" s="1205"/>
      <c r="M384" s="1205"/>
      <c r="N384" s="1205"/>
      <c r="O384" s="1205"/>
    </row>
    <row r="385" spans="1:15" x14ac:dyDescent="0.35">
      <c r="A385" s="1683"/>
      <c r="B385" s="1684"/>
      <c r="C385" s="1684"/>
      <c r="D385" s="1684"/>
      <c r="E385" s="1684"/>
      <c r="F385" s="1684"/>
      <c r="G385" s="1684"/>
      <c r="H385" s="1684"/>
      <c r="I385" s="1205"/>
      <c r="J385" s="1205"/>
      <c r="K385" s="1205"/>
      <c r="L385" s="1205"/>
      <c r="M385" s="1205"/>
      <c r="N385" s="1205"/>
      <c r="O385" s="1205"/>
    </row>
    <row r="386" spans="1:15" x14ac:dyDescent="0.35">
      <c r="A386" s="1683"/>
      <c r="B386" s="1684"/>
      <c r="C386" s="1684"/>
      <c r="D386" s="1684"/>
      <c r="E386" s="1684"/>
      <c r="F386" s="1684"/>
      <c r="G386" s="1684"/>
      <c r="H386" s="1684"/>
      <c r="I386" s="1205"/>
      <c r="J386" s="1205"/>
      <c r="K386" s="1205"/>
      <c r="L386" s="1205"/>
      <c r="M386" s="1205"/>
      <c r="N386" s="1205"/>
      <c r="O386" s="1205"/>
    </row>
    <row r="387" spans="1:15" x14ac:dyDescent="0.35">
      <c r="A387" s="1683"/>
      <c r="B387" s="1684"/>
      <c r="C387" s="1684"/>
      <c r="D387" s="1684"/>
      <c r="E387" s="1684"/>
      <c r="F387" s="1684"/>
      <c r="G387" s="1684"/>
      <c r="H387" s="1684"/>
      <c r="I387" s="1205"/>
      <c r="J387" s="1205"/>
      <c r="K387" s="1205"/>
      <c r="L387" s="1205"/>
      <c r="M387" s="1205"/>
      <c r="N387" s="1205"/>
      <c r="O387" s="1205"/>
    </row>
    <row r="388" spans="1:15" x14ac:dyDescent="0.35">
      <c r="A388" s="1683"/>
      <c r="B388" s="1684"/>
      <c r="C388" s="1684"/>
      <c r="D388" s="1684"/>
      <c r="E388" s="1684"/>
      <c r="F388" s="1684"/>
      <c r="G388" s="1684"/>
      <c r="H388" s="1684"/>
      <c r="I388" s="1205"/>
      <c r="J388" s="1205"/>
      <c r="K388" s="1205"/>
      <c r="L388" s="1205"/>
      <c r="M388" s="1205"/>
      <c r="N388" s="1205"/>
      <c r="O388" s="1205"/>
    </row>
    <row r="389" spans="1:15" x14ac:dyDescent="0.35">
      <c r="A389" s="1683"/>
      <c r="B389" s="1684"/>
      <c r="C389" s="1684"/>
      <c r="D389" s="1684"/>
      <c r="E389" s="1684"/>
      <c r="F389" s="1684"/>
      <c r="G389" s="1684"/>
      <c r="H389" s="1684"/>
      <c r="I389" s="1205"/>
      <c r="J389" s="1205"/>
      <c r="K389" s="1205"/>
      <c r="L389" s="1205"/>
      <c r="M389" s="1205"/>
      <c r="N389" s="1205"/>
      <c r="O389" s="1205"/>
    </row>
    <row r="390" spans="1:15" x14ac:dyDescent="0.35">
      <c r="A390" s="1683"/>
      <c r="B390" s="1684"/>
      <c r="C390" s="1684"/>
      <c r="D390" s="1684"/>
      <c r="E390" s="1684"/>
      <c r="F390" s="1684"/>
      <c r="G390" s="1684"/>
      <c r="H390" s="1684"/>
      <c r="I390" s="1205"/>
      <c r="J390" s="1205"/>
      <c r="K390" s="1205"/>
      <c r="L390" s="1205"/>
      <c r="M390" s="1205"/>
      <c r="N390" s="1205"/>
      <c r="O390" s="1205"/>
    </row>
    <row r="391" spans="1:15" x14ac:dyDescent="0.35">
      <c r="A391" s="1683"/>
      <c r="B391" s="1684"/>
      <c r="C391" s="1684"/>
      <c r="D391" s="1684"/>
      <c r="E391" s="1684"/>
      <c r="F391" s="1684"/>
      <c r="G391" s="1684"/>
      <c r="H391" s="1684"/>
      <c r="I391" s="1205"/>
      <c r="J391" s="1205"/>
      <c r="K391" s="1205"/>
      <c r="L391" s="1205"/>
      <c r="M391" s="1205"/>
      <c r="N391" s="1205"/>
      <c r="O391" s="1205"/>
    </row>
    <row r="392" spans="1:15" x14ac:dyDescent="0.35">
      <c r="A392" s="1683"/>
      <c r="B392" s="1684"/>
      <c r="C392" s="1684"/>
      <c r="D392" s="1684"/>
      <c r="E392" s="1684"/>
      <c r="F392" s="1684"/>
      <c r="G392" s="1684"/>
      <c r="H392" s="1684"/>
      <c r="I392" s="1205"/>
      <c r="J392" s="1205"/>
      <c r="K392" s="1205"/>
      <c r="L392" s="1205"/>
      <c r="M392" s="1205"/>
      <c r="N392" s="1205"/>
      <c r="O392" s="1205"/>
    </row>
    <row r="393" spans="1:15" x14ac:dyDescent="0.35">
      <c r="A393" s="1683"/>
      <c r="B393" s="1684"/>
      <c r="C393" s="1684"/>
      <c r="D393" s="1684"/>
      <c r="E393" s="1684"/>
      <c r="F393" s="1684"/>
      <c r="G393" s="1684"/>
      <c r="H393" s="1684"/>
      <c r="I393" s="1205"/>
      <c r="J393" s="1205"/>
      <c r="K393" s="1205"/>
      <c r="L393" s="1205"/>
      <c r="M393" s="1205"/>
      <c r="N393" s="1205"/>
      <c r="O393" s="1205"/>
    </row>
    <row r="394" spans="1:15" x14ac:dyDescent="0.35">
      <c r="A394" s="1683"/>
      <c r="B394" s="1684"/>
      <c r="C394" s="1684"/>
      <c r="D394" s="1684"/>
      <c r="E394" s="1684"/>
      <c r="F394" s="1684"/>
      <c r="G394" s="1684"/>
      <c r="H394" s="1684"/>
      <c r="I394" s="1205"/>
      <c r="J394" s="1205"/>
      <c r="K394" s="1205"/>
      <c r="L394" s="1205"/>
      <c r="M394" s="1205"/>
      <c r="N394" s="1205"/>
      <c r="O394" s="1205"/>
    </row>
    <row r="395" spans="1:15" x14ac:dyDescent="0.35">
      <c r="A395" s="1683"/>
      <c r="B395" s="1684"/>
      <c r="C395" s="1684"/>
      <c r="D395" s="1684"/>
      <c r="E395" s="1684"/>
      <c r="F395" s="1684"/>
      <c r="G395" s="1684"/>
      <c r="H395" s="1684"/>
      <c r="I395" s="1205"/>
      <c r="J395" s="1205"/>
      <c r="K395" s="1205"/>
      <c r="L395" s="1205"/>
      <c r="M395" s="1205"/>
      <c r="N395" s="1205"/>
      <c r="O395" s="1205"/>
    </row>
    <row r="396" spans="1:15" x14ac:dyDescent="0.35">
      <c r="A396" s="1683"/>
      <c r="B396" s="1684"/>
      <c r="C396" s="1684"/>
      <c r="D396" s="1684"/>
      <c r="E396" s="1684"/>
      <c r="F396" s="1684"/>
      <c r="G396" s="1684"/>
      <c r="H396" s="1684"/>
      <c r="I396" s="1205"/>
      <c r="J396" s="1205"/>
      <c r="K396" s="1205"/>
      <c r="L396" s="1205"/>
      <c r="M396" s="1205"/>
      <c r="N396" s="1205"/>
      <c r="O396" s="1205"/>
    </row>
    <row r="397" spans="1:15" x14ac:dyDescent="0.35">
      <c r="A397" s="1683"/>
      <c r="B397" s="1684"/>
      <c r="C397" s="1684"/>
      <c r="D397" s="1684"/>
      <c r="E397" s="1684"/>
      <c r="F397" s="1684"/>
      <c r="G397" s="1684"/>
      <c r="H397" s="1684"/>
      <c r="I397" s="1205"/>
      <c r="J397" s="1205"/>
      <c r="K397" s="1205"/>
      <c r="L397" s="1205"/>
      <c r="M397" s="1205"/>
      <c r="N397" s="1205"/>
      <c r="O397" s="1205"/>
    </row>
    <row r="398" spans="1:15" x14ac:dyDescent="0.35">
      <c r="A398" s="1683"/>
      <c r="B398" s="1684"/>
      <c r="C398" s="1684"/>
      <c r="D398" s="1684"/>
      <c r="E398" s="1684"/>
      <c r="F398" s="1684"/>
      <c r="G398" s="1684"/>
      <c r="H398" s="1684"/>
      <c r="I398" s="1205"/>
      <c r="J398" s="1205"/>
      <c r="K398" s="1205"/>
      <c r="L398" s="1205"/>
      <c r="M398" s="1205"/>
      <c r="N398" s="1205"/>
      <c r="O398" s="1205"/>
    </row>
    <row r="399" spans="1:15" x14ac:dyDescent="0.35">
      <c r="A399" s="1683"/>
      <c r="B399" s="1684"/>
      <c r="C399" s="1684"/>
      <c r="D399" s="1684"/>
      <c r="E399" s="1684"/>
      <c r="F399" s="1684"/>
      <c r="G399" s="1684"/>
      <c r="H399" s="1684"/>
      <c r="I399" s="1205"/>
      <c r="J399" s="1205"/>
      <c r="K399" s="1205"/>
      <c r="L399" s="1205"/>
      <c r="M399" s="1205"/>
      <c r="N399" s="1205"/>
      <c r="O399" s="1205"/>
    </row>
    <row r="400" spans="1:15" x14ac:dyDescent="0.35">
      <c r="A400" s="1683"/>
      <c r="B400" s="1684"/>
      <c r="C400" s="1684"/>
      <c r="D400" s="1684"/>
      <c r="E400" s="1684"/>
      <c r="F400" s="1684"/>
      <c r="G400" s="1684"/>
      <c r="H400" s="1684"/>
      <c r="I400" s="1205"/>
      <c r="J400" s="1205"/>
      <c r="K400" s="1205"/>
      <c r="L400" s="1205"/>
      <c r="M400" s="1205"/>
      <c r="N400" s="1205"/>
      <c r="O400" s="1205"/>
    </row>
    <row r="401" spans="1:15" x14ac:dyDescent="0.35">
      <c r="A401" s="1683"/>
      <c r="B401" s="1684"/>
      <c r="C401" s="1684"/>
      <c r="D401" s="1684"/>
      <c r="E401" s="1684"/>
      <c r="F401" s="1684"/>
      <c r="G401" s="1684"/>
      <c r="H401" s="1684"/>
      <c r="I401" s="1205"/>
      <c r="J401" s="1205"/>
      <c r="K401" s="1205"/>
      <c r="L401" s="1205"/>
      <c r="M401" s="1205"/>
      <c r="N401" s="1205"/>
      <c r="O401" s="1205"/>
    </row>
    <row r="402" spans="1:15" x14ac:dyDescent="0.35">
      <c r="A402" s="1683"/>
      <c r="B402" s="1684"/>
      <c r="C402" s="1684"/>
      <c r="D402" s="1684"/>
      <c r="E402" s="1684"/>
      <c r="F402" s="1684"/>
      <c r="G402" s="1684"/>
      <c r="H402" s="1684"/>
      <c r="I402" s="1205"/>
      <c r="J402" s="1205"/>
      <c r="K402" s="1205"/>
      <c r="L402" s="1205"/>
      <c r="M402" s="1205"/>
      <c r="N402" s="1205"/>
      <c r="O402" s="1205"/>
    </row>
    <row r="403" spans="1:15" x14ac:dyDescent="0.35">
      <c r="A403" s="1683"/>
      <c r="B403" s="1684"/>
      <c r="C403" s="1684"/>
      <c r="D403" s="1684"/>
      <c r="E403" s="1684"/>
      <c r="F403" s="1684"/>
      <c r="G403" s="1684"/>
      <c r="H403" s="1684"/>
      <c r="I403" s="1205"/>
      <c r="J403" s="1205"/>
      <c r="K403" s="1205"/>
      <c r="L403" s="1205"/>
      <c r="M403" s="1205"/>
      <c r="N403" s="1205"/>
      <c r="O403" s="1205"/>
    </row>
    <row r="404" spans="1:15" x14ac:dyDescent="0.35">
      <c r="A404" s="1683"/>
      <c r="B404" s="1684"/>
      <c r="C404" s="1684"/>
      <c r="D404" s="1684"/>
      <c r="E404" s="1684"/>
      <c r="F404" s="1684"/>
      <c r="G404" s="1684"/>
      <c r="H404" s="1684"/>
      <c r="I404" s="1205"/>
      <c r="J404" s="1205"/>
      <c r="K404" s="1205"/>
      <c r="L404" s="1205"/>
      <c r="M404" s="1205"/>
      <c r="N404" s="1205"/>
      <c r="O404" s="1205"/>
    </row>
    <row r="405" spans="1:15" x14ac:dyDescent="0.35">
      <c r="A405" s="1683"/>
      <c r="B405" s="1684"/>
      <c r="C405" s="1684"/>
      <c r="D405" s="1684"/>
      <c r="E405" s="1684"/>
      <c r="F405" s="1684"/>
      <c r="G405" s="1684"/>
      <c r="H405" s="1684"/>
      <c r="I405" s="1205"/>
      <c r="J405" s="1205"/>
      <c r="K405" s="1205"/>
      <c r="L405" s="1205"/>
      <c r="M405" s="1205"/>
      <c r="N405" s="1205"/>
      <c r="O405" s="1205"/>
    </row>
    <row r="406" spans="1:15" x14ac:dyDescent="0.35">
      <c r="A406" s="1683"/>
      <c r="B406" s="1684"/>
      <c r="C406" s="1684"/>
      <c r="D406" s="1684"/>
      <c r="E406" s="1684"/>
      <c r="F406" s="1684"/>
      <c r="G406" s="1684"/>
      <c r="H406" s="1684"/>
      <c r="I406" s="1205"/>
      <c r="J406" s="1205"/>
      <c r="K406" s="1205"/>
      <c r="L406" s="1205"/>
      <c r="M406" s="1205"/>
      <c r="N406" s="1205"/>
      <c r="O406" s="1205"/>
    </row>
    <row r="407" spans="1:15" x14ac:dyDescent="0.35">
      <c r="A407" s="1683"/>
      <c r="B407" s="1684"/>
      <c r="C407" s="1684"/>
      <c r="D407" s="1684"/>
      <c r="E407" s="1684"/>
      <c r="F407" s="1684"/>
      <c r="G407" s="1684"/>
      <c r="H407" s="1684"/>
      <c r="I407" s="1205"/>
      <c r="J407" s="1205"/>
      <c r="K407" s="1205"/>
      <c r="L407" s="1205"/>
      <c r="M407" s="1205"/>
      <c r="N407" s="1205"/>
      <c r="O407" s="1205"/>
    </row>
    <row r="408" spans="1:15" x14ac:dyDescent="0.35">
      <c r="A408" s="1683"/>
      <c r="B408" s="1684"/>
      <c r="C408" s="1684"/>
      <c r="D408" s="1684"/>
      <c r="E408" s="1684"/>
      <c r="F408" s="1684"/>
      <c r="G408" s="1684"/>
      <c r="H408" s="1684"/>
      <c r="I408" s="1205"/>
      <c r="J408" s="1205"/>
      <c r="K408" s="1205"/>
      <c r="L408" s="1205"/>
      <c r="M408" s="1205"/>
      <c r="N408" s="1205"/>
      <c r="O408" s="1205"/>
    </row>
    <row r="409" spans="1:15" x14ac:dyDescent="0.35">
      <c r="A409" s="1683"/>
      <c r="B409" s="1684"/>
      <c r="C409" s="1684"/>
      <c r="D409" s="1684"/>
      <c r="E409" s="1684"/>
      <c r="F409" s="1684"/>
      <c r="G409" s="1684"/>
      <c r="H409" s="1684"/>
      <c r="I409" s="1205"/>
      <c r="J409" s="1205"/>
      <c r="K409" s="1205"/>
      <c r="L409" s="1205"/>
      <c r="M409" s="1205"/>
      <c r="N409" s="1205"/>
      <c r="O409" s="1205"/>
    </row>
    <row r="410" spans="1:15" x14ac:dyDescent="0.35">
      <c r="A410" s="1683"/>
      <c r="B410" s="1684"/>
      <c r="C410" s="1684"/>
      <c r="D410" s="1684"/>
      <c r="E410" s="1684"/>
      <c r="F410" s="1684"/>
      <c r="G410" s="1684"/>
      <c r="H410" s="1684"/>
      <c r="I410" s="1205"/>
      <c r="J410" s="1205"/>
      <c r="K410" s="1205"/>
      <c r="L410" s="1205"/>
      <c r="M410" s="1205"/>
      <c r="N410" s="1205"/>
      <c r="O410" s="1205"/>
    </row>
    <row r="411" spans="1:15" x14ac:dyDescent="0.35">
      <c r="A411" s="1683"/>
      <c r="B411" s="1684"/>
      <c r="C411" s="1684"/>
      <c r="D411" s="1684"/>
      <c r="E411" s="1684"/>
      <c r="F411" s="1684"/>
      <c r="G411" s="1684"/>
      <c r="H411" s="1684"/>
      <c r="I411" s="1205"/>
      <c r="J411" s="1205"/>
      <c r="K411" s="1205"/>
      <c r="L411" s="1205"/>
      <c r="M411" s="1205"/>
      <c r="N411" s="1205"/>
      <c r="O411" s="1205"/>
    </row>
    <row r="412" spans="1:15" x14ac:dyDescent="0.35">
      <c r="A412" s="1683"/>
      <c r="B412" s="1684"/>
      <c r="C412" s="1684"/>
      <c r="D412" s="1684"/>
      <c r="E412" s="1684"/>
      <c r="F412" s="1684"/>
      <c r="G412" s="1684"/>
      <c r="H412" s="1684"/>
      <c r="I412" s="1205"/>
      <c r="J412" s="1205"/>
      <c r="K412" s="1205"/>
      <c r="L412" s="1205"/>
      <c r="M412" s="1205"/>
      <c r="N412" s="1205"/>
      <c r="O412" s="1205"/>
    </row>
    <row r="413" spans="1:15" x14ac:dyDescent="0.35">
      <c r="A413" s="1683"/>
      <c r="B413" s="1684"/>
      <c r="C413" s="1684"/>
      <c r="D413" s="1684"/>
      <c r="E413" s="1684"/>
      <c r="F413" s="1684"/>
      <c r="G413" s="1684"/>
      <c r="H413" s="1684"/>
      <c r="I413" s="1205"/>
      <c r="J413" s="1205"/>
      <c r="K413" s="1205"/>
      <c r="L413" s="1205"/>
      <c r="M413" s="1205"/>
      <c r="N413" s="1205"/>
      <c r="O413" s="1205"/>
    </row>
    <row r="414" spans="1:15" x14ac:dyDescent="0.35">
      <c r="A414" s="1683"/>
      <c r="B414" s="1684"/>
      <c r="C414" s="1684"/>
      <c r="D414" s="1684"/>
      <c r="E414" s="1684"/>
      <c r="F414" s="1684"/>
      <c r="G414" s="1684"/>
      <c r="H414" s="1684"/>
      <c r="I414" s="1205"/>
      <c r="J414" s="1205"/>
      <c r="K414" s="1205"/>
      <c r="L414" s="1205"/>
      <c r="M414" s="1205"/>
      <c r="N414" s="1205"/>
      <c r="O414" s="1205"/>
    </row>
    <row r="415" spans="1:15" x14ac:dyDescent="0.35">
      <c r="A415" s="1683"/>
      <c r="B415" s="1684"/>
      <c r="C415" s="1684"/>
      <c r="D415" s="1684"/>
      <c r="E415" s="1684"/>
      <c r="F415" s="1684"/>
      <c r="G415" s="1684"/>
      <c r="H415" s="1684"/>
      <c r="I415" s="1205"/>
      <c r="J415" s="1205"/>
      <c r="K415" s="1205"/>
      <c r="L415" s="1205"/>
      <c r="M415" s="1205"/>
      <c r="N415" s="1205"/>
      <c r="O415" s="1205"/>
    </row>
    <row r="416" spans="1:15" x14ac:dyDescent="0.35">
      <c r="A416" s="1683"/>
      <c r="B416" s="1684"/>
      <c r="C416" s="1684"/>
      <c r="D416" s="1684"/>
      <c r="E416" s="1684"/>
      <c r="F416" s="1684"/>
      <c r="G416" s="1684"/>
      <c r="H416" s="1684"/>
      <c r="I416" s="1205"/>
      <c r="J416" s="1205"/>
      <c r="K416" s="1205"/>
      <c r="L416" s="1205"/>
      <c r="M416" s="1205"/>
      <c r="N416" s="1205"/>
      <c r="O416" s="1205"/>
    </row>
    <row r="417" spans="1:15" x14ac:dyDescent="0.35">
      <c r="A417" s="1683"/>
      <c r="B417" s="1684"/>
      <c r="C417" s="1684"/>
      <c r="D417" s="1684"/>
      <c r="E417" s="1684"/>
      <c r="F417" s="1684"/>
      <c r="G417" s="1684"/>
      <c r="H417" s="1684"/>
      <c r="I417" s="1205"/>
      <c r="J417" s="1205"/>
      <c r="K417" s="1205"/>
      <c r="L417" s="1205"/>
      <c r="M417" s="1205"/>
      <c r="N417" s="1205"/>
      <c r="O417" s="1205"/>
    </row>
    <row r="418" spans="1:15" x14ac:dyDescent="0.35">
      <c r="A418" s="1683"/>
      <c r="B418" s="1684"/>
      <c r="C418" s="1684"/>
      <c r="D418" s="1684"/>
      <c r="E418" s="1684"/>
      <c r="F418" s="1684"/>
      <c r="G418" s="1684"/>
      <c r="H418" s="1684"/>
      <c r="I418" s="1205"/>
      <c r="J418" s="1205"/>
      <c r="K418" s="1205"/>
      <c r="L418" s="1205"/>
      <c r="M418" s="1205"/>
      <c r="N418" s="1205"/>
      <c r="O418" s="1205"/>
    </row>
    <row r="419" spans="1:15" x14ac:dyDescent="0.35">
      <c r="A419" s="1683"/>
      <c r="B419" s="1684"/>
      <c r="C419" s="1684"/>
      <c r="D419" s="1684"/>
      <c r="E419" s="1684"/>
      <c r="F419" s="1684"/>
      <c r="G419" s="1684"/>
      <c r="H419" s="1684"/>
      <c r="I419" s="1205"/>
      <c r="J419" s="1205"/>
      <c r="K419" s="1205"/>
      <c r="L419" s="1205"/>
      <c r="M419" s="1205"/>
      <c r="N419" s="1205"/>
      <c r="O419" s="1205"/>
    </row>
    <row r="420" spans="1:15" x14ac:dyDescent="0.35">
      <c r="A420" s="1683"/>
      <c r="B420" s="1684"/>
      <c r="C420" s="1684"/>
      <c r="D420" s="1684"/>
      <c r="E420" s="1684"/>
      <c r="F420" s="1684"/>
      <c r="G420" s="1684"/>
      <c r="H420" s="1684"/>
      <c r="I420" s="1205"/>
      <c r="J420" s="1205"/>
      <c r="K420" s="1205"/>
      <c r="L420" s="1205"/>
      <c r="M420" s="1205"/>
      <c r="N420" s="1205"/>
      <c r="O420" s="1205"/>
    </row>
    <row r="421" spans="1:15" x14ac:dyDescent="0.35">
      <c r="A421" s="1683"/>
      <c r="B421" s="1684"/>
      <c r="C421" s="1684"/>
      <c r="D421" s="1684"/>
      <c r="E421" s="1684"/>
      <c r="F421" s="1684"/>
      <c r="G421" s="1684"/>
      <c r="H421" s="1684"/>
      <c r="I421" s="1205"/>
      <c r="J421" s="1205"/>
      <c r="K421" s="1205"/>
      <c r="L421" s="1205"/>
      <c r="M421" s="1205"/>
      <c r="N421" s="1205"/>
      <c r="O421" s="1205"/>
    </row>
    <row r="422" spans="1:15" x14ac:dyDescent="0.35">
      <c r="A422" s="1683"/>
      <c r="B422" s="1684"/>
      <c r="C422" s="1684"/>
      <c r="D422" s="1684"/>
      <c r="E422" s="1684"/>
      <c r="F422" s="1684"/>
      <c r="G422" s="1684"/>
      <c r="H422" s="1684"/>
      <c r="I422" s="1205"/>
      <c r="J422" s="1205"/>
      <c r="K422" s="1205"/>
      <c r="L422" s="1205"/>
      <c r="M422" s="1205"/>
      <c r="N422" s="1205"/>
      <c r="O422" s="1205"/>
    </row>
    <row r="423" spans="1:15" x14ac:dyDescent="0.35">
      <c r="A423" s="1683"/>
      <c r="B423" s="1684"/>
      <c r="C423" s="1684"/>
      <c r="D423" s="1684"/>
      <c r="E423" s="1684"/>
      <c r="F423" s="1684"/>
      <c r="G423" s="1684"/>
      <c r="H423" s="1684"/>
      <c r="I423" s="1205"/>
      <c r="J423" s="1205"/>
      <c r="K423" s="1205"/>
      <c r="L423" s="1205"/>
      <c r="M423" s="1205"/>
      <c r="N423" s="1205"/>
      <c r="O423" s="1205"/>
    </row>
    <row r="424" spans="1:15" x14ac:dyDescent="0.35">
      <c r="A424" s="1683"/>
      <c r="B424" s="1684"/>
      <c r="C424" s="1684"/>
      <c r="D424" s="1684"/>
      <c r="E424" s="1684"/>
      <c r="F424" s="1684"/>
      <c r="G424" s="1684"/>
      <c r="H424" s="1684"/>
      <c r="I424" s="1205"/>
      <c r="J424" s="1205"/>
      <c r="K424" s="1205"/>
      <c r="L424" s="1205"/>
      <c r="M424" s="1205"/>
      <c r="N424" s="1205"/>
      <c r="O424" s="1205"/>
    </row>
    <row r="425" spans="1:15" x14ac:dyDescent="0.35">
      <c r="A425" s="1683"/>
      <c r="B425" s="1684"/>
      <c r="C425" s="1684"/>
      <c r="D425" s="1684"/>
      <c r="E425" s="1684"/>
      <c r="F425" s="1684"/>
      <c r="G425" s="1684"/>
      <c r="H425" s="1684"/>
      <c r="I425" s="1205"/>
      <c r="J425" s="1205"/>
      <c r="K425" s="1205"/>
      <c r="L425" s="1205"/>
      <c r="M425" s="1205"/>
      <c r="N425" s="1205"/>
      <c r="O425" s="1205"/>
    </row>
    <row r="426" spans="1:15" x14ac:dyDescent="0.35">
      <c r="A426" s="1683"/>
      <c r="B426" s="1684"/>
      <c r="C426" s="1684"/>
      <c r="D426" s="1684"/>
      <c r="E426" s="1684"/>
      <c r="F426" s="1684"/>
      <c r="G426" s="1684"/>
      <c r="H426" s="1684"/>
      <c r="I426" s="1205"/>
      <c r="J426" s="1205"/>
      <c r="K426" s="1205"/>
      <c r="L426" s="1205"/>
      <c r="M426" s="1205"/>
      <c r="N426" s="1205"/>
      <c r="O426" s="1205"/>
    </row>
    <row r="427" spans="1:15" x14ac:dyDescent="0.35">
      <c r="A427" s="1683"/>
      <c r="B427" s="1684"/>
      <c r="C427" s="1684"/>
      <c r="D427" s="1684"/>
      <c r="E427" s="1684"/>
      <c r="F427" s="1684"/>
      <c r="G427" s="1684"/>
      <c r="H427" s="1684"/>
      <c r="I427" s="1205"/>
      <c r="J427" s="1205"/>
      <c r="K427" s="1205"/>
      <c r="L427" s="1205"/>
      <c r="M427" s="1205"/>
      <c r="N427" s="1205"/>
      <c r="O427" s="1205"/>
    </row>
    <row r="428" spans="1:15" x14ac:dyDescent="0.35">
      <c r="A428" s="1683"/>
      <c r="B428" s="1684"/>
      <c r="C428" s="1684"/>
      <c r="D428" s="1684"/>
      <c r="E428" s="1684"/>
      <c r="F428" s="1684"/>
      <c r="G428" s="1684"/>
      <c r="H428" s="1684"/>
      <c r="I428" s="1205"/>
      <c r="J428" s="1205"/>
      <c r="K428" s="1205"/>
      <c r="L428" s="1205"/>
      <c r="M428" s="1205"/>
      <c r="N428" s="1205"/>
      <c r="O428" s="1205"/>
    </row>
    <row r="429" spans="1:15" x14ac:dyDescent="0.35">
      <c r="A429" s="1683"/>
      <c r="B429" s="1684"/>
      <c r="C429" s="1684"/>
      <c r="D429" s="1684"/>
      <c r="E429" s="1684"/>
      <c r="F429" s="1684"/>
      <c r="G429" s="1684"/>
      <c r="H429" s="1684"/>
      <c r="I429" s="1205"/>
      <c r="J429" s="1205"/>
      <c r="K429" s="1205"/>
      <c r="L429" s="1205"/>
      <c r="M429" s="1205"/>
      <c r="N429" s="1205"/>
      <c r="O429" s="1205"/>
    </row>
    <row r="430" spans="1:15" x14ac:dyDescent="0.35">
      <c r="A430" s="1683"/>
      <c r="B430" s="1684"/>
      <c r="C430" s="1684"/>
      <c r="D430" s="1684"/>
      <c r="E430" s="1684"/>
      <c r="F430" s="1684"/>
      <c r="G430" s="1684"/>
      <c r="H430" s="1684"/>
      <c r="I430" s="1205"/>
      <c r="J430" s="1205"/>
      <c r="K430" s="1205"/>
      <c r="L430" s="1205"/>
      <c r="M430" s="1205"/>
      <c r="N430" s="1205"/>
      <c r="O430" s="1205"/>
    </row>
    <row r="431" spans="1:15" x14ac:dyDescent="0.35">
      <c r="A431" s="1683"/>
      <c r="B431" s="1684"/>
      <c r="C431" s="1684"/>
      <c r="D431" s="1684"/>
      <c r="E431" s="1684"/>
      <c r="F431" s="1684"/>
      <c r="G431" s="1684"/>
      <c r="H431" s="1684"/>
      <c r="I431" s="1205"/>
      <c r="J431" s="1205"/>
      <c r="K431" s="1205"/>
      <c r="L431" s="1205"/>
      <c r="M431" s="1205"/>
      <c r="N431" s="1205"/>
      <c r="O431" s="1205"/>
    </row>
    <row r="432" spans="1:15" x14ac:dyDescent="0.35">
      <c r="A432" s="1683"/>
      <c r="B432" s="1684"/>
      <c r="C432" s="1684"/>
      <c r="D432" s="1684"/>
      <c r="E432" s="1684"/>
      <c r="F432" s="1684"/>
      <c r="G432" s="1684"/>
      <c r="H432" s="1684"/>
      <c r="I432" s="1205"/>
      <c r="J432" s="1205"/>
      <c r="K432" s="1205"/>
      <c r="L432" s="1205"/>
      <c r="M432" s="1205"/>
      <c r="N432" s="1205"/>
      <c r="O432" s="1205"/>
    </row>
    <row r="433" spans="1:15" x14ac:dyDescent="0.35">
      <c r="A433" s="1683"/>
      <c r="B433" s="1684"/>
      <c r="C433" s="1684"/>
      <c r="D433" s="1684"/>
      <c r="E433" s="1684"/>
      <c r="F433" s="1684"/>
      <c r="G433" s="1684"/>
      <c r="H433" s="1684"/>
      <c r="I433" s="1205"/>
      <c r="J433" s="1205"/>
      <c r="K433" s="1205"/>
      <c r="L433" s="1205"/>
      <c r="M433" s="1205"/>
      <c r="N433" s="1205"/>
      <c r="O433" s="1205"/>
    </row>
    <row r="434" spans="1:15" x14ac:dyDescent="0.35">
      <c r="A434" s="1683"/>
      <c r="B434" s="1684"/>
      <c r="C434" s="1684"/>
      <c r="D434" s="1684"/>
      <c r="E434" s="1684"/>
      <c r="F434" s="1684"/>
      <c r="G434" s="1684"/>
      <c r="H434" s="1684"/>
      <c r="I434" s="1205"/>
      <c r="J434" s="1205"/>
      <c r="K434" s="1205"/>
      <c r="L434" s="1205"/>
      <c r="M434" s="1205"/>
      <c r="N434" s="1205"/>
      <c r="O434" s="1205"/>
    </row>
    <row r="435" spans="1:15" x14ac:dyDescent="0.35">
      <c r="A435" s="1683"/>
      <c r="B435" s="1684"/>
      <c r="C435" s="1684"/>
      <c r="D435" s="1684"/>
      <c r="E435" s="1684"/>
      <c r="F435" s="1684"/>
      <c r="G435" s="1684"/>
      <c r="H435" s="1684"/>
      <c r="I435" s="1205"/>
      <c r="J435" s="1205"/>
      <c r="K435" s="1205"/>
      <c r="L435" s="1205"/>
      <c r="M435" s="1205"/>
      <c r="N435" s="1205"/>
      <c r="O435" s="1205"/>
    </row>
    <row r="436" spans="1:15" x14ac:dyDescent="0.35">
      <c r="A436" s="1683"/>
      <c r="B436" s="1684"/>
      <c r="C436" s="1684"/>
      <c r="D436" s="1684"/>
      <c r="E436" s="1684"/>
      <c r="F436" s="1684"/>
      <c r="G436" s="1684"/>
      <c r="H436" s="1684"/>
      <c r="I436" s="1205"/>
      <c r="J436" s="1205"/>
      <c r="K436" s="1205"/>
      <c r="L436" s="1205"/>
      <c r="M436" s="1205"/>
      <c r="N436" s="1205"/>
      <c r="O436" s="1205"/>
    </row>
    <row r="437" spans="1:15" x14ac:dyDescent="0.35">
      <c r="A437" s="1683"/>
      <c r="B437" s="1684"/>
      <c r="C437" s="1684"/>
      <c r="D437" s="1684"/>
      <c r="E437" s="1684"/>
      <c r="F437" s="1684"/>
      <c r="G437" s="1684"/>
      <c r="H437" s="1684"/>
      <c r="I437" s="1205"/>
      <c r="J437" s="1205"/>
      <c r="K437" s="1205"/>
      <c r="L437" s="1205"/>
      <c r="M437" s="1205"/>
      <c r="N437" s="1205"/>
      <c r="O437" s="1205"/>
    </row>
    <row r="438" spans="1:15" x14ac:dyDescent="0.35">
      <c r="A438" s="1683"/>
      <c r="B438" s="1684"/>
      <c r="C438" s="1684"/>
      <c r="D438" s="1684"/>
      <c r="E438" s="1684"/>
      <c r="F438" s="1684"/>
      <c r="G438" s="1684"/>
      <c r="H438" s="1684"/>
      <c r="I438" s="1205"/>
      <c r="J438" s="1205"/>
      <c r="K438" s="1205"/>
      <c r="L438" s="1205"/>
      <c r="M438" s="1205"/>
      <c r="N438" s="1205"/>
      <c r="O438" s="1205"/>
    </row>
    <row r="439" spans="1:15" x14ac:dyDescent="0.35">
      <c r="A439" s="1683"/>
      <c r="B439" s="1684"/>
      <c r="C439" s="1684"/>
      <c r="D439" s="1684"/>
      <c r="E439" s="1684"/>
      <c r="F439" s="1684"/>
      <c r="G439" s="1684"/>
      <c r="H439" s="1684"/>
      <c r="I439" s="1205"/>
      <c r="J439" s="1205"/>
      <c r="K439" s="1205"/>
      <c r="L439" s="1205"/>
      <c r="M439" s="1205"/>
      <c r="N439" s="1205"/>
      <c r="O439" s="1205"/>
    </row>
    <row r="440" spans="1:15" x14ac:dyDescent="0.35">
      <c r="A440" s="1683"/>
      <c r="B440" s="1684"/>
      <c r="C440" s="1684"/>
      <c r="D440" s="1684"/>
      <c r="E440" s="1684"/>
      <c r="F440" s="1684"/>
      <c r="G440" s="1684"/>
      <c r="H440" s="1684"/>
      <c r="I440" s="1205"/>
      <c r="J440" s="1205"/>
      <c r="K440" s="1205"/>
      <c r="L440" s="1205"/>
      <c r="M440" s="1205"/>
      <c r="N440" s="1205"/>
      <c r="O440" s="1205"/>
    </row>
    <row r="441" spans="1:15" x14ac:dyDescent="0.35">
      <c r="A441" s="1683"/>
      <c r="B441" s="1684"/>
      <c r="C441" s="1684"/>
      <c r="D441" s="1684"/>
      <c r="E441" s="1684"/>
      <c r="F441" s="1684"/>
      <c r="G441" s="1684"/>
      <c r="H441" s="1684"/>
      <c r="I441" s="1205"/>
      <c r="J441" s="1205"/>
      <c r="K441" s="1205"/>
      <c r="L441" s="1205"/>
      <c r="M441" s="1205"/>
      <c r="N441" s="1205"/>
      <c r="O441" s="1205"/>
    </row>
    <row r="442" spans="1:15" x14ac:dyDescent="0.35">
      <c r="A442" s="1683"/>
      <c r="B442" s="1684"/>
      <c r="C442" s="1684"/>
      <c r="D442" s="1684"/>
      <c r="E442" s="1684"/>
      <c r="F442" s="1684"/>
      <c r="G442" s="1684"/>
      <c r="H442" s="1684"/>
      <c r="I442" s="1205"/>
      <c r="J442" s="1205"/>
      <c r="K442" s="1205"/>
      <c r="L442" s="1205"/>
      <c r="M442" s="1205"/>
      <c r="N442" s="1205"/>
      <c r="O442" s="1205"/>
    </row>
    <row r="443" spans="1:15" x14ac:dyDescent="0.35">
      <c r="A443" s="1683"/>
      <c r="B443" s="1684"/>
      <c r="C443" s="1684"/>
      <c r="D443" s="1684"/>
      <c r="E443" s="1684"/>
      <c r="F443" s="1684"/>
      <c r="G443" s="1684"/>
      <c r="H443" s="1684"/>
      <c r="I443" s="1205"/>
      <c r="J443" s="1205"/>
      <c r="K443" s="1205"/>
      <c r="L443" s="1205"/>
      <c r="M443" s="1205"/>
      <c r="N443" s="1205"/>
      <c r="O443" s="1205"/>
    </row>
    <row r="444" spans="1:15" x14ac:dyDescent="0.35">
      <c r="A444" s="1683"/>
      <c r="B444" s="1684"/>
      <c r="C444" s="1684"/>
      <c r="D444" s="1684"/>
      <c r="E444" s="1684"/>
      <c r="F444" s="1684"/>
      <c r="G444" s="1684"/>
      <c r="H444" s="1684"/>
      <c r="I444" s="1205"/>
      <c r="J444" s="1205"/>
      <c r="K444" s="1205"/>
      <c r="L444" s="1205"/>
      <c r="M444" s="1205"/>
      <c r="N444" s="1205"/>
      <c r="O444" s="1205"/>
    </row>
    <row r="445" spans="1:15" x14ac:dyDescent="0.35">
      <c r="A445" s="1683"/>
      <c r="B445" s="1684"/>
      <c r="C445" s="1684"/>
      <c r="D445" s="1684"/>
      <c r="E445" s="1684"/>
      <c r="F445" s="1684"/>
      <c r="G445" s="1684"/>
      <c r="H445" s="1684"/>
      <c r="I445" s="1205"/>
      <c r="J445" s="1205"/>
      <c r="K445" s="1205"/>
      <c r="L445" s="1205"/>
      <c r="M445" s="1205"/>
      <c r="N445" s="1205"/>
      <c r="O445" s="1205"/>
    </row>
    <row r="446" spans="1:15" x14ac:dyDescent="0.35">
      <c r="A446" s="1683"/>
      <c r="B446" s="1684"/>
      <c r="C446" s="1684"/>
      <c r="D446" s="1684"/>
      <c r="E446" s="1684"/>
      <c r="F446" s="1684"/>
      <c r="G446" s="1684"/>
      <c r="H446" s="1684"/>
      <c r="I446" s="1205"/>
      <c r="J446" s="1205"/>
      <c r="K446" s="1205"/>
      <c r="L446" s="1205"/>
      <c r="M446" s="1205"/>
      <c r="N446" s="1205"/>
      <c r="O446" s="1205"/>
    </row>
    <row r="447" spans="1:15" x14ac:dyDescent="0.35">
      <c r="A447" s="1683"/>
      <c r="B447" s="1684"/>
      <c r="C447" s="1684"/>
      <c r="D447" s="1684"/>
      <c r="E447" s="1684"/>
      <c r="F447" s="1684"/>
      <c r="G447" s="1684"/>
      <c r="H447" s="1684"/>
      <c r="I447" s="1205"/>
      <c r="J447" s="1205"/>
      <c r="K447" s="1205"/>
      <c r="L447" s="1205"/>
      <c r="M447" s="1205"/>
      <c r="N447" s="1205"/>
      <c r="O447" s="1205"/>
    </row>
    <row r="448" spans="1:15" x14ac:dyDescent="0.35">
      <c r="A448" s="1683"/>
      <c r="B448" s="1684"/>
      <c r="C448" s="1684"/>
      <c r="D448" s="1684"/>
      <c r="E448" s="1684"/>
      <c r="F448" s="1684"/>
      <c r="G448" s="1684"/>
      <c r="H448" s="1684"/>
      <c r="I448" s="1205"/>
      <c r="J448" s="1205"/>
      <c r="K448" s="1205"/>
      <c r="L448" s="1205"/>
      <c r="M448" s="1205"/>
      <c r="N448" s="1205"/>
      <c r="O448" s="1205"/>
    </row>
    <row r="449" spans="1:15" x14ac:dyDescent="0.35">
      <c r="A449" s="1683"/>
      <c r="B449" s="1684"/>
      <c r="C449" s="1684"/>
      <c r="D449" s="1684"/>
      <c r="E449" s="1684"/>
      <c r="F449" s="1684"/>
      <c r="G449" s="1684"/>
      <c r="H449" s="1684"/>
      <c r="I449" s="1205"/>
      <c r="J449" s="1205"/>
      <c r="K449" s="1205"/>
      <c r="L449" s="1205"/>
      <c r="M449" s="1205"/>
      <c r="N449" s="1205"/>
      <c r="O449" s="1205"/>
    </row>
    <row r="450" spans="1:15" x14ac:dyDescent="0.35">
      <c r="A450" s="1683"/>
      <c r="B450" s="1684"/>
      <c r="C450" s="1684"/>
      <c r="D450" s="1684"/>
      <c r="E450" s="1684"/>
      <c r="F450" s="1684"/>
      <c r="G450" s="1684"/>
      <c r="H450" s="1684"/>
      <c r="I450" s="1205"/>
      <c r="J450" s="1205"/>
      <c r="K450" s="1205"/>
      <c r="L450" s="1205"/>
      <c r="M450" s="1205"/>
      <c r="N450" s="1205"/>
      <c r="O450" s="1205"/>
    </row>
    <row r="451" spans="1:15" x14ac:dyDescent="0.35">
      <c r="A451" s="1683"/>
      <c r="B451" s="1684"/>
      <c r="C451" s="1684"/>
      <c r="D451" s="1684"/>
      <c r="E451" s="1684"/>
      <c r="F451" s="1684"/>
      <c r="G451" s="1684"/>
      <c r="H451" s="1684"/>
      <c r="I451" s="1205"/>
      <c r="J451" s="1205"/>
      <c r="K451" s="1205"/>
      <c r="L451" s="1205"/>
      <c r="M451" s="1205"/>
      <c r="N451" s="1205"/>
      <c r="O451" s="1205"/>
    </row>
    <row r="452" spans="1:15" x14ac:dyDescent="0.35">
      <c r="A452" s="1683"/>
      <c r="B452" s="1684"/>
      <c r="C452" s="1684"/>
      <c r="D452" s="1684"/>
      <c r="E452" s="1684"/>
      <c r="F452" s="1684"/>
      <c r="G452" s="1684"/>
      <c r="H452" s="1684"/>
      <c r="I452" s="1205"/>
      <c r="J452" s="1205"/>
      <c r="K452" s="1205"/>
      <c r="L452" s="1205"/>
      <c r="M452" s="1205"/>
      <c r="N452" s="1205"/>
      <c r="O452" s="1205"/>
    </row>
    <row r="453" spans="1:15" x14ac:dyDescent="0.35">
      <c r="A453" s="1683"/>
      <c r="B453" s="1684"/>
      <c r="C453" s="1684"/>
      <c r="D453" s="1684"/>
      <c r="E453" s="1684"/>
      <c r="F453" s="1684"/>
      <c r="G453" s="1684"/>
      <c r="H453" s="1684"/>
      <c r="I453" s="1205"/>
      <c r="J453" s="1205"/>
      <c r="K453" s="1205"/>
      <c r="L453" s="1205"/>
      <c r="M453" s="1205"/>
      <c r="N453" s="1205"/>
      <c r="O453" s="1205"/>
    </row>
    <row r="454" spans="1:15" x14ac:dyDescent="0.35">
      <c r="A454" s="1683"/>
      <c r="B454" s="1684"/>
      <c r="C454" s="1684"/>
      <c r="D454" s="1684"/>
      <c r="E454" s="1684"/>
      <c r="F454" s="1684"/>
      <c r="G454" s="1684"/>
      <c r="H454" s="1684"/>
      <c r="I454" s="1205"/>
      <c r="J454" s="1205"/>
      <c r="K454" s="1205"/>
      <c r="L454" s="1205"/>
      <c r="M454" s="1205"/>
      <c r="N454" s="1205"/>
      <c r="O454" s="1205"/>
    </row>
    <row r="455" spans="1:15" x14ac:dyDescent="0.35">
      <c r="A455" s="1683"/>
      <c r="B455" s="1684"/>
      <c r="C455" s="1684"/>
      <c r="D455" s="1684"/>
      <c r="E455" s="1684"/>
      <c r="F455" s="1684"/>
      <c r="G455" s="1684"/>
      <c r="H455" s="1684"/>
      <c r="I455" s="1205"/>
      <c r="J455" s="1205"/>
      <c r="K455" s="1205"/>
      <c r="L455" s="1205"/>
      <c r="M455" s="1205"/>
      <c r="N455" s="1205"/>
      <c r="O455" s="1205"/>
    </row>
    <row r="456" spans="1:15" x14ac:dyDescent="0.35">
      <c r="A456" s="1683"/>
      <c r="B456" s="1684"/>
      <c r="C456" s="1684"/>
      <c r="D456" s="1684"/>
      <c r="E456" s="1684"/>
      <c r="F456" s="1684"/>
      <c r="G456" s="1684"/>
      <c r="H456" s="1684"/>
      <c r="I456" s="1205"/>
      <c r="J456" s="1205"/>
      <c r="K456" s="1205"/>
      <c r="L456" s="1205"/>
      <c r="M456" s="1205"/>
      <c r="N456" s="1205"/>
      <c r="O456" s="1205"/>
    </row>
    <row r="457" spans="1:15" x14ac:dyDescent="0.35">
      <c r="A457" s="1683"/>
      <c r="B457" s="1684"/>
      <c r="C457" s="1684"/>
      <c r="D457" s="1684"/>
      <c r="E457" s="1684"/>
      <c r="F457" s="1684"/>
      <c r="G457" s="1684"/>
      <c r="H457" s="1684"/>
      <c r="I457" s="1205"/>
      <c r="J457" s="1205"/>
      <c r="K457" s="1205"/>
      <c r="L457" s="1205"/>
      <c r="M457" s="1205"/>
      <c r="N457" s="1205"/>
      <c r="O457" s="1205"/>
    </row>
    <row r="458" spans="1:15" x14ac:dyDescent="0.35">
      <c r="A458" s="1683"/>
      <c r="B458" s="1684"/>
      <c r="C458" s="1684"/>
      <c r="D458" s="1684"/>
      <c r="E458" s="1684"/>
      <c r="F458" s="1684"/>
      <c r="G458" s="1684"/>
      <c r="H458" s="1684"/>
      <c r="I458" s="1205"/>
      <c r="J458" s="1205"/>
      <c r="K458" s="1205"/>
      <c r="L458" s="1205"/>
      <c r="M458" s="1205"/>
      <c r="N458" s="1205"/>
      <c r="O458" s="1205"/>
    </row>
    <row r="459" spans="1:15" x14ac:dyDescent="0.35">
      <c r="A459" s="1683"/>
      <c r="B459" s="1684"/>
      <c r="C459" s="1684"/>
      <c r="D459" s="1684"/>
      <c r="E459" s="1684"/>
      <c r="F459" s="1684"/>
      <c r="G459" s="1684"/>
      <c r="H459" s="1684"/>
      <c r="I459" s="1205"/>
      <c r="J459" s="1205"/>
      <c r="K459" s="1205"/>
      <c r="L459" s="1205"/>
      <c r="M459" s="1205"/>
      <c r="N459" s="1205"/>
      <c r="O459" s="1205"/>
    </row>
    <row r="460" spans="1:15" x14ac:dyDescent="0.35">
      <c r="A460" s="1683"/>
      <c r="B460" s="1684"/>
      <c r="C460" s="1684"/>
      <c r="D460" s="1684"/>
      <c r="E460" s="1684"/>
      <c r="F460" s="1684"/>
      <c r="G460" s="1684"/>
      <c r="H460" s="1684"/>
      <c r="I460" s="1205"/>
      <c r="J460" s="1205"/>
      <c r="K460" s="1205"/>
      <c r="L460" s="1205"/>
      <c r="M460" s="1205"/>
      <c r="N460" s="1205"/>
      <c r="O460" s="1205"/>
    </row>
    <row r="461" spans="1:15" x14ac:dyDescent="0.35">
      <c r="A461" s="1683"/>
      <c r="B461" s="1684"/>
      <c r="C461" s="1684"/>
      <c r="D461" s="1684"/>
      <c r="E461" s="1684"/>
      <c r="F461" s="1684"/>
      <c r="G461" s="1684"/>
      <c r="H461" s="1684"/>
      <c r="I461" s="1205"/>
      <c r="J461" s="1205"/>
      <c r="K461" s="1205"/>
      <c r="L461" s="1205"/>
      <c r="M461" s="1205"/>
      <c r="N461" s="1205"/>
      <c r="O461" s="1205"/>
    </row>
    <row r="462" spans="1:15" x14ac:dyDescent="0.35">
      <c r="A462" s="1683"/>
      <c r="B462" s="1684"/>
      <c r="C462" s="1684"/>
      <c r="D462" s="1684"/>
      <c r="E462" s="1684"/>
      <c r="F462" s="1684"/>
      <c r="G462" s="1684"/>
      <c r="H462" s="1684"/>
      <c r="I462" s="1205"/>
      <c r="J462" s="1205"/>
      <c r="K462" s="1205"/>
      <c r="L462" s="1205"/>
      <c r="M462" s="1205"/>
      <c r="N462" s="1205"/>
      <c r="O462" s="1205"/>
    </row>
    <row r="463" spans="1:15" x14ac:dyDescent="0.35">
      <c r="A463" s="1683"/>
      <c r="B463" s="1684"/>
      <c r="C463" s="1684"/>
      <c r="D463" s="1684"/>
      <c r="E463" s="1684"/>
      <c r="F463" s="1684"/>
      <c r="G463" s="1684"/>
      <c r="H463" s="1684"/>
      <c r="I463" s="1205"/>
      <c r="J463" s="1205"/>
      <c r="K463" s="1205"/>
      <c r="L463" s="1205"/>
      <c r="M463" s="1205"/>
      <c r="N463" s="1205"/>
      <c r="O463" s="1205"/>
    </row>
    <row r="464" spans="1:15" x14ac:dyDescent="0.35">
      <c r="A464" s="1683"/>
      <c r="B464" s="1684"/>
      <c r="C464" s="1684"/>
      <c r="D464" s="1684"/>
      <c r="E464" s="1684"/>
      <c r="F464" s="1684"/>
      <c r="G464" s="1684"/>
      <c r="H464" s="1684"/>
      <c r="I464" s="1205"/>
      <c r="J464" s="1205"/>
      <c r="K464" s="1205"/>
      <c r="L464" s="1205"/>
      <c r="M464" s="1205"/>
      <c r="N464" s="1205"/>
      <c r="O464" s="1205"/>
    </row>
    <row r="465" spans="1:15" x14ac:dyDescent="0.35">
      <c r="A465" s="1683"/>
      <c r="B465" s="1684"/>
      <c r="C465" s="1684"/>
      <c r="D465" s="1684"/>
      <c r="E465" s="1684"/>
      <c r="F465" s="1684"/>
      <c r="G465" s="1684"/>
      <c r="H465" s="1684"/>
      <c r="I465" s="1205"/>
      <c r="J465" s="1205"/>
      <c r="K465" s="1205"/>
      <c r="L465" s="1205"/>
      <c r="M465" s="1205"/>
      <c r="N465" s="1205"/>
      <c r="O465" s="1205"/>
    </row>
    <row r="466" spans="1:15" x14ac:dyDescent="0.35">
      <c r="A466" s="1683"/>
      <c r="B466" s="1684"/>
      <c r="C466" s="1684"/>
      <c r="D466" s="1684"/>
      <c r="E466" s="1684"/>
      <c r="F466" s="1684"/>
      <c r="G466" s="1684"/>
      <c r="H466" s="1684"/>
      <c r="I466" s="1205"/>
      <c r="J466" s="1205"/>
      <c r="K466" s="1205"/>
      <c r="L466" s="1205"/>
      <c r="M466" s="1205"/>
      <c r="N466" s="1205"/>
      <c r="O466" s="1205"/>
    </row>
    <row r="467" spans="1:15" x14ac:dyDescent="0.35">
      <c r="A467" s="1683"/>
      <c r="B467" s="1684"/>
      <c r="C467" s="1684"/>
      <c r="D467" s="1684"/>
      <c r="E467" s="1684"/>
      <c r="F467" s="1684"/>
      <c r="G467" s="1684"/>
      <c r="H467" s="1684"/>
      <c r="I467" s="1205"/>
      <c r="J467" s="1205"/>
      <c r="K467" s="1205"/>
      <c r="L467" s="1205"/>
      <c r="M467" s="1205"/>
      <c r="N467" s="1205"/>
      <c r="O467" s="1205"/>
    </row>
    <row r="468" spans="1:15" x14ac:dyDescent="0.35">
      <c r="A468" s="1683"/>
      <c r="B468" s="1684"/>
      <c r="C468" s="1684"/>
      <c r="D468" s="1684"/>
      <c r="E468" s="1684"/>
      <c r="F468" s="1684"/>
      <c r="G468" s="1684"/>
      <c r="H468" s="1684"/>
      <c r="I468" s="1205"/>
      <c r="J468" s="1205"/>
      <c r="K468" s="1205"/>
      <c r="L468" s="1205"/>
      <c r="M468" s="1205"/>
      <c r="N468" s="1205"/>
      <c r="O468" s="1205"/>
    </row>
    <row r="469" spans="1:15" x14ac:dyDescent="0.35">
      <c r="A469" s="1683"/>
      <c r="B469" s="1684"/>
      <c r="C469" s="1684"/>
      <c r="D469" s="1684"/>
      <c r="E469" s="1684"/>
      <c r="F469" s="1684"/>
      <c r="G469" s="1684"/>
      <c r="H469" s="1684"/>
      <c r="I469" s="1205"/>
      <c r="J469" s="1205"/>
      <c r="K469" s="1205"/>
      <c r="L469" s="1205"/>
      <c r="M469" s="1205"/>
      <c r="N469" s="1205"/>
      <c r="O469" s="1205"/>
    </row>
    <row r="470" spans="1:15" x14ac:dyDescent="0.35">
      <c r="A470" s="1683"/>
      <c r="B470" s="1684"/>
      <c r="C470" s="1684"/>
      <c r="D470" s="1684"/>
      <c r="E470" s="1684"/>
      <c r="F470" s="1684"/>
      <c r="G470" s="1684"/>
      <c r="H470" s="1684"/>
      <c r="I470" s="1205"/>
      <c r="J470" s="1205"/>
      <c r="K470" s="1205"/>
      <c r="L470" s="1205"/>
      <c r="M470" s="1205"/>
      <c r="N470" s="1205"/>
      <c r="O470" s="1205"/>
    </row>
    <row r="471" spans="1:15" x14ac:dyDescent="0.35">
      <c r="A471" s="1683"/>
      <c r="B471" s="1684"/>
      <c r="C471" s="1684"/>
      <c r="D471" s="1684"/>
      <c r="E471" s="1684"/>
      <c r="F471" s="1684"/>
      <c r="G471" s="1684"/>
      <c r="H471" s="1684"/>
      <c r="I471" s="1205"/>
      <c r="J471" s="1205"/>
      <c r="K471" s="1205"/>
      <c r="L471" s="1205"/>
      <c r="M471" s="1205"/>
      <c r="N471" s="1205"/>
      <c r="O471" s="1205"/>
    </row>
    <row r="472" spans="1:15" x14ac:dyDescent="0.35">
      <c r="A472" s="1683"/>
      <c r="B472" s="1684"/>
      <c r="C472" s="1684"/>
      <c r="D472" s="1684"/>
      <c r="E472" s="1684"/>
      <c r="F472" s="1684"/>
      <c r="G472" s="1684"/>
      <c r="H472" s="1684"/>
      <c r="I472" s="1205"/>
      <c r="J472" s="1205"/>
      <c r="K472" s="1205"/>
      <c r="L472" s="1205"/>
      <c r="M472" s="1205"/>
      <c r="N472" s="1205"/>
      <c r="O472" s="1205"/>
    </row>
    <row r="473" spans="1:15" x14ac:dyDescent="0.35">
      <c r="A473" s="1683"/>
      <c r="B473" s="1684"/>
      <c r="C473" s="1684"/>
      <c r="D473" s="1684"/>
      <c r="E473" s="1684"/>
      <c r="F473" s="1684"/>
      <c r="G473" s="1684"/>
      <c r="H473" s="1684"/>
      <c r="I473" s="1205"/>
      <c r="J473" s="1205"/>
      <c r="K473" s="1205"/>
      <c r="L473" s="1205"/>
      <c r="M473" s="1205"/>
      <c r="N473" s="1205"/>
      <c r="O473" s="1205"/>
    </row>
    <row r="474" spans="1:15" x14ac:dyDescent="0.35">
      <c r="A474" s="1683"/>
      <c r="B474" s="1684"/>
      <c r="C474" s="1684"/>
      <c r="D474" s="1684"/>
      <c r="E474" s="1684"/>
      <c r="F474" s="1684"/>
      <c r="G474" s="1684"/>
      <c r="H474" s="1684"/>
      <c r="I474" s="1205"/>
      <c r="J474" s="1205"/>
      <c r="K474" s="1205"/>
      <c r="L474" s="1205"/>
      <c r="M474" s="1205"/>
      <c r="N474" s="1205"/>
      <c r="O474" s="1205"/>
    </row>
    <row r="475" spans="1:15" x14ac:dyDescent="0.35">
      <c r="A475" s="1683"/>
      <c r="B475" s="1684"/>
      <c r="C475" s="1684"/>
      <c r="D475" s="1684"/>
      <c r="E475" s="1684"/>
      <c r="F475" s="1684"/>
      <c r="G475" s="1684"/>
      <c r="H475" s="1684"/>
      <c r="I475" s="1205"/>
      <c r="J475" s="1205"/>
      <c r="K475" s="1205"/>
      <c r="L475" s="1205"/>
      <c r="M475" s="1205"/>
      <c r="N475" s="1205"/>
      <c r="O475" s="1205"/>
    </row>
    <row r="476" spans="1:15" x14ac:dyDescent="0.35">
      <c r="A476" s="1683"/>
      <c r="B476" s="1684"/>
      <c r="C476" s="1684"/>
      <c r="D476" s="1684"/>
      <c r="E476" s="1684"/>
      <c r="F476" s="1684"/>
      <c r="G476" s="1684"/>
      <c r="H476" s="1684"/>
      <c r="I476" s="1205"/>
      <c r="J476" s="1205"/>
      <c r="K476" s="1205"/>
      <c r="L476" s="1205"/>
      <c r="M476" s="1205"/>
      <c r="N476" s="1205"/>
      <c r="O476" s="1205"/>
    </row>
    <row r="477" spans="1:15" x14ac:dyDescent="0.35">
      <c r="A477" s="1683"/>
      <c r="B477" s="1684"/>
      <c r="C477" s="1684"/>
      <c r="D477" s="1684"/>
      <c r="E477" s="1684"/>
      <c r="F477" s="1684"/>
      <c r="G477" s="1684"/>
      <c r="H477" s="1684"/>
      <c r="I477" s="1205"/>
      <c r="J477" s="1205"/>
      <c r="K477" s="1205"/>
      <c r="L477" s="1205"/>
      <c r="M477" s="1205"/>
      <c r="N477" s="1205"/>
      <c r="O477" s="1205"/>
    </row>
    <row r="478" spans="1:15" x14ac:dyDescent="0.35">
      <c r="A478" s="1683"/>
      <c r="B478" s="1684"/>
      <c r="C478" s="1684"/>
      <c r="D478" s="1684"/>
      <c r="E478" s="1684"/>
      <c r="F478" s="1684"/>
      <c r="G478" s="1684"/>
      <c r="H478" s="1684"/>
      <c r="I478" s="1205"/>
      <c r="J478" s="1205"/>
      <c r="K478" s="1205"/>
      <c r="L478" s="1205"/>
      <c r="M478" s="1205"/>
      <c r="N478" s="1205"/>
      <c r="O478" s="1205"/>
    </row>
    <row r="479" spans="1:15" x14ac:dyDescent="0.35">
      <c r="A479" s="1683"/>
      <c r="B479" s="1684"/>
      <c r="C479" s="1684"/>
      <c r="D479" s="1684"/>
      <c r="E479" s="1684"/>
      <c r="F479" s="1684"/>
      <c r="G479" s="1684"/>
      <c r="H479" s="1684"/>
      <c r="I479" s="1205"/>
      <c r="J479" s="1205"/>
      <c r="K479" s="1205"/>
      <c r="L479" s="1205"/>
      <c r="M479" s="1205"/>
      <c r="N479" s="1205"/>
      <c r="O479" s="1205"/>
    </row>
    <row r="480" spans="1:15" x14ac:dyDescent="0.35">
      <c r="A480" s="1683"/>
      <c r="B480" s="1684"/>
      <c r="C480" s="1684"/>
      <c r="D480" s="1684"/>
      <c r="E480" s="1684"/>
      <c r="F480" s="1684"/>
      <c r="G480" s="1684"/>
      <c r="H480" s="1684"/>
      <c r="I480" s="1205"/>
      <c r="J480" s="1205"/>
      <c r="K480" s="1205"/>
      <c r="L480" s="1205"/>
      <c r="M480" s="1205"/>
      <c r="N480" s="1205"/>
      <c r="O480" s="1205"/>
    </row>
    <row r="481" spans="1:15" x14ac:dyDescent="0.35">
      <c r="A481" s="1683"/>
      <c r="B481" s="1684"/>
      <c r="C481" s="1684"/>
      <c r="D481" s="1684"/>
      <c r="E481" s="1684"/>
      <c r="F481" s="1684"/>
      <c r="G481" s="1684"/>
      <c r="H481" s="1684"/>
      <c r="I481" s="1205"/>
      <c r="J481" s="1205"/>
      <c r="K481" s="1205"/>
      <c r="L481" s="1205"/>
      <c r="M481" s="1205"/>
      <c r="N481" s="1205"/>
      <c r="O481" s="1205"/>
    </row>
    <row r="482" spans="1:15" x14ac:dyDescent="0.35">
      <c r="A482" s="1683"/>
      <c r="B482" s="1684"/>
      <c r="C482" s="1684"/>
      <c r="D482" s="1684"/>
      <c r="E482" s="1684"/>
      <c r="F482" s="1684"/>
      <c r="G482" s="1684"/>
      <c r="H482" s="1684"/>
      <c r="I482" s="1205"/>
      <c r="J482" s="1205"/>
      <c r="K482" s="1205"/>
      <c r="L482" s="1205"/>
      <c r="M482" s="1205"/>
      <c r="N482" s="1205"/>
      <c r="O482" s="1205"/>
    </row>
    <row r="483" spans="1:15" x14ac:dyDescent="0.35">
      <c r="A483" s="1683"/>
      <c r="B483" s="1684"/>
      <c r="C483" s="1684"/>
      <c r="D483" s="1684"/>
      <c r="E483" s="1684"/>
      <c r="F483" s="1684"/>
      <c r="G483" s="1684"/>
      <c r="H483" s="1684"/>
      <c r="I483" s="1205"/>
      <c r="J483" s="1205"/>
      <c r="K483" s="1205"/>
      <c r="L483" s="1205"/>
      <c r="M483" s="1205"/>
      <c r="N483" s="1205"/>
      <c r="O483" s="1205"/>
    </row>
    <row r="484" spans="1:15" x14ac:dyDescent="0.35">
      <c r="A484" s="1683"/>
      <c r="B484" s="1684"/>
      <c r="C484" s="1684"/>
      <c r="D484" s="1684"/>
      <c r="E484" s="1684"/>
      <c r="F484" s="1684"/>
      <c r="G484" s="1684"/>
      <c r="H484" s="1684"/>
      <c r="I484" s="1205"/>
      <c r="J484" s="1205"/>
      <c r="K484" s="1205"/>
      <c r="L484" s="1205"/>
      <c r="M484" s="1205"/>
      <c r="N484" s="1205"/>
      <c r="O484" s="1205"/>
    </row>
    <row r="485" spans="1:15" x14ac:dyDescent="0.35">
      <c r="A485" s="1683"/>
      <c r="B485" s="1684"/>
      <c r="C485" s="1684"/>
      <c r="D485" s="1684"/>
      <c r="E485" s="1684"/>
      <c r="F485" s="1684"/>
      <c r="G485" s="1684"/>
      <c r="H485" s="1684"/>
      <c r="I485" s="1205"/>
      <c r="J485" s="1205"/>
      <c r="K485" s="1205"/>
      <c r="L485" s="1205"/>
      <c r="M485" s="1205"/>
      <c r="N485" s="1205"/>
      <c r="O485" s="1205"/>
    </row>
    <row r="486" spans="1:15" x14ac:dyDescent="0.35">
      <c r="A486" s="1683"/>
      <c r="B486" s="1684"/>
      <c r="C486" s="1684"/>
      <c r="D486" s="1684"/>
      <c r="E486" s="1684"/>
      <c r="F486" s="1684"/>
      <c r="G486" s="1684"/>
      <c r="H486" s="1684"/>
      <c r="I486" s="1205"/>
      <c r="J486" s="1205"/>
      <c r="K486" s="1205"/>
      <c r="L486" s="1205"/>
      <c r="M486" s="1205"/>
      <c r="N486" s="1205"/>
      <c r="O486" s="1205"/>
    </row>
    <row r="487" spans="1:15" x14ac:dyDescent="0.35">
      <c r="A487" s="1683"/>
      <c r="B487" s="1684"/>
      <c r="C487" s="1684"/>
      <c r="D487" s="1684"/>
      <c r="E487" s="1684"/>
      <c r="F487" s="1684"/>
      <c r="G487" s="1684"/>
      <c r="H487" s="1684"/>
      <c r="I487" s="1205"/>
      <c r="J487" s="1205"/>
      <c r="K487" s="1205"/>
      <c r="L487" s="1205"/>
      <c r="M487" s="1205"/>
      <c r="N487" s="1205"/>
      <c r="O487" s="1205"/>
    </row>
    <row r="488" spans="1:15" x14ac:dyDescent="0.35">
      <c r="A488" s="1683"/>
      <c r="B488" s="1684"/>
      <c r="C488" s="1684"/>
      <c r="D488" s="1684"/>
      <c r="E488" s="1684"/>
      <c r="F488" s="1684"/>
      <c r="G488" s="1684"/>
      <c r="H488" s="1684"/>
      <c r="I488" s="1205"/>
      <c r="J488" s="1205"/>
      <c r="K488" s="1205"/>
      <c r="L488" s="1205"/>
      <c r="M488" s="1205"/>
      <c r="N488" s="1205"/>
      <c r="O488" s="1205"/>
    </row>
    <row r="489" spans="1:15" x14ac:dyDescent="0.35">
      <c r="A489" s="1683"/>
      <c r="B489" s="1684"/>
      <c r="C489" s="1684"/>
      <c r="D489" s="1684"/>
      <c r="E489" s="1684"/>
      <c r="F489" s="1684"/>
      <c r="G489" s="1684"/>
      <c r="H489" s="1684"/>
      <c r="I489" s="1205"/>
      <c r="J489" s="1205"/>
      <c r="K489" s="1205"/>
      <c r="L489" s="1205"/>
      <c r="M489" s="1205"/>
      <c r="N489" s="1205"/>
      <c r="O489" s="1205"/>
    </row>
    <row r="490" spans="1:15" x14ac:dyDescent="0.35">
      <c r="A490" s="1683"/>
      <c r="B490" s="1684"/>
      <c r="C490" s="1684"/>
      <c r="D490" s="1684"/>
      <c r="E490" s="1684"/>
      <c r="F490" s="1684"/>
      <c r="G490" s="1684"/>
      <c r="H490" s="1684"/>
      <c r="I490" s="1205"/>
      <c r="J490" s="1205"/>
      <c r="K490" s="1205"/>
      <c r="L490" s="1205"/>
      <c r="M490" s="1205"/>
      <c r="N490" s="1205"/>
      <c r="O490" s="1205"/>
    </row>
    <row r="491" spans="1:15" x14ac:dyDescent="0.35">
      <c r="A491" s="1683"/>
      <c r="B491" s="1684"/>
      <c r="C491" s="1684"/>
      <c r="D491" s="1684"/>
      <c r="E491" s="1684"/>
      <c r="F491" s="1684"/>
      <c r="G491" s="1684"/>
      <c r="H491" s="1684"/>
      <c r="I491" s="1205"/>
      <c r="J491" s="1205"/>
      <c r="K491" s="1205"/>
      <c r="L491" s="1205"/>
      <c r="M491" s="1205"/>
      <c r="N491" s="1205"/>
      <c r="O491" s="1205"/>
    </row>
    <row r="492" spans="1:15" x14ac:dyDescent="0.35">
      <c r="A492" s="1683"/>
      <c r="B492" s="1684"/>
      <c r="C492" s="1684"/>
      <c r="D492" s="1684"/>
      <c r="E492" s="1684"/>
      <c r="F492" s="1684"/>
      <c r="G492" s="1684"/>
      <c r="H492" s="1684"/>
      <c r="I492" s="1205"/>
      <c r="J492" s="1205"/>
      <c r="K492" s="1205"/>
      <c r="L492" s="1205"/>
      <c r="M492" s="1205"/>
      <c r="N492" s="1205"/>
      <c r="O492" s="1205"/>
    </row>
    <row r="493" spans="1:15" x14ac:dyDescent="0.35">
      <c r="A493" s="1683"/>
      <c r="B493" s="1684"/>
      <c r="C493" s="1684"/>
      <c r="D493" s="1684"/>
      <c r="E493" s="1684"/>
      <c r="F493" s="1684"/>
      <c r="G493" s="1684"/>
      <c r="H493" s="1684"/>
      <c r="I493" s="1205"/>
      <c r="J493" s="1205"/>
      <c r="K493" s="1205"/>
      <c r="L493" s="1205"/>
      <c r="M493" s="1205"/>
      <c r="N493" s="1205"/>
      <c r="O493" s="1205"/>
    </row>
    <row r="494" spans="1:15" x14ac:dyDescent="0.35">
      <c r="A494" s="1683"/>
      <c r="B494" s="1684"/>
      <c r="C494" s="1684"/>
      <c r="D494" s="1684"/>
      <c r="E494" s="1684"/>
      <c r="F494" s="1684"/>
      <c r="G494" s="1684"/>
      <c r="H494" s="1684"/>
      <c r="I494" s="1205"/>
      <c r="J494" s="1205"/>
      <c r="K494" s="1205"/>
      <c r="L494" s="1205"/>
      <c r="M494" s="1205"/>
      <c r="N494" s="1205"/>
      <c r="O494" s="1205"/>
    </row>
    <row r="495" spans="1:15" x14ac:dyDescent="0.35">
      <c r="A495" s="1683"/>
      <c r="B495" s="1684"/>
      <c r="C495" s="1684"/>
      <c r="D495" s="1684"/>
      <c r="E495" s="1684"/>
      <c r="F495" s="1684"/>
      <c r="G495" s="1684"/>
      <c r="H495" s="1684"/>
      <c r="I495" s="1205"/>
      <c r="J495" s="1205"/>
      <c r="K495" s="1205"/>
      <c r="L495" s="1205"/>
      <c r="M495" s="1205"/>
      <c r="N495" s="1205"/>
      <c r="O495" s="1205"/>
    </row>
    <row r="496" spans="1:15" x14ac:dyDescent="0.35">
      <c r="A496" s="1683"/>
      <c r="B496" s="1684"/>
      <c r="C496" s="1684"/>
      <c r="D496" s="1684"/>
      <c r="E496" s="1684"/>
      <c r="F496" s="1684"/>
      <c r="G496" s="1684"/>
      <c r="H496" s="1684"/>
      <c r="I496" s="1205"/>
      <c r="J496" s="1205"/>
      <c r="K496" s="1205"/>
      <c r="L496" s="1205"/>
      <c r="M496" s="1205"/>
      <c r="N496" s="1205"/>
      <c r="O496" s="1205"/>
    </row>
    <row r="497" spans="1:15" x14ac:dyDescent="0.35">
      <c r="A497" s="1683"/>
      <c r="B497" s="1684"/>
      <c r="C497" s="1684"/>
      <c r="D497" s="1684"/>
      <c r="E497" s="1684"/>
      <c r="F497" s="1684"/>
      <c r="G497" s="1684"/>
      <c r="H497" s="1684"/>
      <c r="I497" s="1205"/>
      <c r="J497" s="1205"/>
      <c r="K497" s="1205"/>
      <c r="L497" s="1205"/>
      <c r="M497" s="1205"/>
      <c r="N497" s="1205"/>
      <c r="O497" s="1205"/>
    </row>
    <row r="498" spans="1:15" x14ac:dyDescent="0.35">
      <c r="A498" s="1683"/>
      <c r="B498" s="1684"/>
      <c r="C498" s="1684"/>
      <c r="D498" s="1684"/>
      <c r="E498" s="1684"/>
      <c r="F498" s="1684"/>
      <c r="G498" s="1684"/>
      <c r="H498" s="1684"/>
      <c r="I498" s="1205"/>
      <c r="J498" s="1205"/>
      <c r="K498" s="1205"/>
      <c r="L498" s="1205"/>
      <c r="M498" s="1205"/>
      <c r="N498" s="1205"/>
      <c r="O498" s="1205"/>
    </row>
    <row r="499" spans="1:15" x14ac:dyDescent="0.35">
      <c r="A499" s="1683"/>
      <c r="B499" s="1684"/>
      <c r="C499" s="1684"/>
      <c r="D499" s="1684"/>
      <c r="E499" s="1684"/>
      <c r="F499" s="1684"/>
      <c r="G499" s="1684"/>
      <c r="H499" s="1684"/>
      <c r="I499" s="1205"/>
      <c r="J499" s="1205"/>
      <c r="K499" s="1205"/>
      <c r="L499" s="1205"/>
      <c r="M499" s="1205"/>
      <c r="N499" s="1205"/>
      <c r="O499" s="1205"/>
    </row>
    <row r="500" spans="1:15" x14ac:dyDescent="0.35">
      <c r="A500" s="1683"/>
      <c r="B500" s="1684"/>
      <c r="C500" s="1684"/>
      <c r="D500" s="1684"/>
      <c r="E500" s="1684"/>
      <c r="F500" s="1684"/>
      <c r="G500" s="1684"/>
      <c r="H500" s="1684"/>
      <c r="I500" s="1205"/>
      <c r="J500" s="1205"/>
      <c r="K500" s="1205"/>
      <c r="L500" s="1205"/>
      <c r="M500" s="1205"/>
      <c r="N500" s="1205"/>
      <c r="O500" s="1205"/>
    </row>
    <row r="501" spans="1:15" x14ac:dyDescent="0.35">
      <c r="A501" s="1683"/>
      <c r="B501" s="1684"/>
      <c r="C501" s="1684"/>
      <c r="D501" s="1684"/>
      <c r="E501" s="1684"/>
      <c r="F501" s="1684"/>
      <c r="G501" s="1684"/>
      <c r="H501" s="1684"/>
      <c r="I501" s="1205"/>
      <c r="J501" s="1205"/>
      <c r="K501" s="1205"/>
      <c r="L501" s="1205"/>
      <c r="M501" s="1205"/>
      <c r="N501" s="1205"/>
      <c r="O501" s="1205"/>
    </row>
    <row r="502" spans="1:15" x14ac:dyDescent="0.35">
      <c r="A502" s="1683"/>
      <c r="B502" s="1684"/>
      <c r="C502" s="1684"/>
      <c r="D502" s="1684"/>
      <c r="E502" s="1684"/>
      <c r="F502" s="1684"/>
      <c r="G502" s="1684"/>
      <c r="H502" s="1684"/>
      <c r="I502" s="1205"/>
      <c r="J502" s="1205"/>
      <c r="K502" s="1205"/>
      <c r="L502" s="1205"/>
      <c r="M502" s="1205"/>
      <c r="N502" s="1205"/>
      <c r="O502" s="1205"/>
    </row>
    <row r="503" spans="1:15" x14ac:dyDescent="0.35">
      <c r="A503" s="1683"/>
      <c r="B503" s="1684"/>
      <c r="C503" s="1684"/>
      <c r="D503" s="1684"/>
      <c r="E503" s="1684"/>
      <c r="F503" s="1684"/>
      <c r="G503" s="1684"/>
      <c r="H503" s="1684"/>
      <c r="I503" s="1205"/>
      <c r="J503" s="1205"/>
      <c r="K503" s="1205"/>
      <c r="L503" s="1205"/>
      <c r="M503" s="1205"/>
      <c r="N503" s="1205"/>
      <c r="O503" s="1205"/>
    </row>
    <row r="504" spans="1:15" x14ac:dyDescent="0.35">
      <c r="A504" s="1683"/>
      <c r="B504" s="1684"/>
      <c r="C504" s="1684"/>
      <c r="D504" s="1684"/>
      <c r="E504" s="1684"/>
      <c r="F504" s="1684"/>
      <c r="G504" s="1684"/>
      <c r="H504" s="1684"/>
      <c r="I504" s="1205"/>
      <c r="J504" s="1205"/>
      <c r="K504" s="1205"/>
      <c r="L504" s="1205"/>
      <c r="M504" s="1205"/>
      <c r="N504" s="1205"/>
      <c r="O504" s="1205"/>
    </row>
    <row r="505" spans="1:15" x14ac:dyDescent="0.35">
      <c r="A505" s="1683"/>
      <c r="B505" s="1684"/>
      <c r="C505" s="1684"/>
      <c r="D505" s="1684"/>
      <c r="E505" s="1684"/>
      <c r="F505" s="1684"/>
      <c r="G505" s="1684"/>
      <c r="H505" s="1684"/>
      <c r="I505" s="1205"/>
      <c r="J505" s="1205"/>
      <c r="K505" s="1205"/>
      <c r="L505" s="1205"/>
      <c r="M505" s="1205"/>
      <c r="N505" s="1205"/>
      <c r="O505" s="1205"/>
    </row>
    <row r="506" spans="1:15" x14ac:dyDescent="0.35">
      <c r="A506" s="1683"/>
      <c r="B506" s="1684"/>
      <c r="C506" s="1684"/>
      <c r="D506" s="1684"/>
      <c r="E506" s="1684"/>
      <c r="F506" s="1684"/>
      <c r="G506" s="1684"/>
      <c r="H506" s="1684"/>
      <c r="I506" s="1205"/>
      <c r="J506" s="1205"/>
      <c r="K506" s="1205"/>
      <c r="L506" s="1205"/>
      <c r="M506" s="1205"/>
      <c r="N506" s="1205"/>
      <c r="O506" s="1205"/>
    </row>
    <row r="507" spans="1:15" x14ac:dyDescent="0.35">
      <c r="A507" s="1683"/>
      <c r="B507" s="1684"/>
      <c r="C507" s="1684"/>
      <c r="D507" s="1684"/>
      <c r="E507" s="1684"/>
      <c r="F507" s="1684"/>
      <c r="G507" s="1684"/>
      <c r="H507" s="1684"/>
      <c r="I507" s="1205"/>
      <c r="J507" s="1205"/>
      <c r="K507" s="1205"/>
      <c r="L507" s="1205"/>
      <c r="M507" s="1205"/>
      <c r="N507" s="1205"/>
      <c r="O507" s="1205"/>
    </row>
    <row r="508" spans="1:15" x14ac:dyDescent="0.35">
      <c r="A508" s="1683"/>
      <c r="B508" s="1684"/>
      <c r="C508" s="1684"/>
      <c r="D508" s="1684"/>
      <c r="E508" s="1684"/>
      <c r="F508" s="1684"/>
      <c r="G508" s="1684"/>
      <c r="H508" s="1684"/>
      <c r="I508" s="1205"/>
      <c r="J508" s="1205"/>
      <c r="K508" s="1205"/>
      <c r="L508" s="1205"/>
      <c r="M508" s="1205"/>
      <c r="N508" s="1205"/>
      <c r="O508" s="1205"/>
    </row>
    <row r="509" spans="1:15" x14ac:dyDescent="0.35">
      <c r="A509" s="1683"/>
      <c r="B509" s="1684"/>
      <c r="C509" s="1684"/>
      <c r="D509" s="1684"/>
      <c r="E509" s="1684"/>
      <c r="F509" s="1684"/>
      <c r="G509" s="1684"/>
      <c r="H509" s="1684"/>
      <c r="I509" s="1205"/>
      <c r="J509" s="1205"/>
      <c r="K509" s="1205"/>
      <c r="L509" s="1205"/>
      <c r="M509" s="1205"/>
      <c r="N509" s="1205"/>
      <c r="O509" s="1205"/>
    </row>
    <row r="510" spans="1:15" x14ac:dyDescent="0.35">
      <c r="A510" s="1683"/>
      <c r="B510" s="1684"/>
      <c r="C510" s="1684"/>
      <c r="D510" s="1684"/>
      <c r="E510" s="1684"/>
      <c r="F510" s="1684"/>
      <c r="G510" s="1684"/>
      <c r="H510" s="1684"/>
      <c r="I510" s="1205"/>
      <c r="J510" s="1205"/>
      <c r="K510" s="1205"/>
      <c r="L510" s="1205"/>
      <c r="M510" s="1205"/>
      <c r="N510" s="1205"/>
      <c r="O510" s="1205"/>
    </row>
    <row r="511" spans="1:15" x14ac:dyDescent="0.35">
      <c r="A511" s="1683"/>
      <c r="B511" s="1684"/>
      <c r="C511" s="1684"/>
      <c r="D511" s="1684"/>
      <c r="E511" s="1684"/>
      <c r="F511" s="1684"/>
      <c r="G511" s="1684"/>
      <c r="H511" s="1684"/>
      <c r="I511" s="1205"/>
      <c r="J511" s="1205"/>
      <c r="K511" s="1205"/>
      <c r="L511" s="1205"/>
      <c r="M511" s="1205"/>
      <c r="N511" s="1205"/>
      <c r="O511" s="1205"/>
    </row>
    <row r="512" spans="1:15" x14ac:dyDescent="0.35">
      <c r="A512" s="1683"/>
      <c r="B512" s="1684"/>
      <c r="C512" s="1684"/>
      <c r="D512" s="1684"/>
      <c r="E512" s="1684"/>
      <c r="F512" s="1684"/>
      <c r="G512" s="1684"/>
      <c r="H512" s="1684"/>
      <c r="I512" s="1205"/>
      <c r="J512" s="1205"/>
      <c r="K512" s="1205"/>
      <c r="L512" s="1205"/>
      <c r="M512" s="1205"/>
      <c r="N512" s="1205"/>
      <c r="O512" s="1205"/>
    </row>
    <row r="513" spans="1:15" x14ac:dyDescent="0.35">
      <c r="A513" s="1683"/>
      <c r="B513" s="1684"/>
      <c r="C513" s="1684"/>
      <c r="D513" s="1684"/>
      <c r="E513" s="1684"/>
      <c r="F513" s="1684"/>
      <c r="G513" s="1684"/>
      <c r="H513" s="1684"/>
      <c r="I513" s="1205"/>
      <c r="J513" s="1205"/>
      <c r="K513" s="1205"/>
      <c r="L513" s="1205"/>
      <c r="M513" s="1205"/>
      <c r="N513" s="1205"/>
      <c r="O513" s="1205"/>
    </row>
    <row r="514" spans="1:15" x14ac:dyDescent="0.35">
      <c r="A514" s="1683"/>
      <c r="B514" s="1684"/>
      <c r="C514" s="1684"/>
      <c r="D514" s="1684"/>
      <c r="E514" s="1684"/>
      <c r="F514" s="1684"/>
      <c r="G514" s="1684"/>
      <c r="H514" s="1684"/>
      <c r="I514" s="1205"/>
      <c r="J514" s="1205"/>
      <c r="K514" s="1205"/>
      <c r="L514" s="1205"/>
      <c r="M514" s="1205"/>
      <c r="N514" s="1205"/>
      <c r="O514" s="1205"/>
    </row>
    <row r="515" spans="1:15" x14ac:dyDescent="0.35">
      <c r="A515" s="1683"/>
      <c r="B515" s="1684"/>
      <c r="C515" s="1684"/>
      <c r="D515" s="1684"/>
      <c r="E515" s="1684"/>
      <c r="F515" s="1684"/>
      <c r="G515" s="1684"/>
      <c r="H515" s="1684"/>
      <c r="I515" s="1205"/>
      <c r="J515" s="1205"/>
      <c r="K515" s="1205"/>
      <c r="L515" s="1205"/>
      <c r="M515" s="1205"/>
      <c r="N515" s="1205"/>
      <c r="O515" s="1205"/>
    </row>
    <row r="516" spans="1:15" x14ac:dyDescent="0.35">
      <c r="A516" s="1683"/>
      <c r="B516" s="1684"/>
      <c r="C516" s="1684"/>
      <c r="D516" s="1684"/>
      <c r="E516" s="1684"/>
      <c r="F516" s="1684"/>
      <c r="G516" s="1684"/>
      <c r="H516" s="1684"/>
      <c r="I516" s="1205"/>
      <c r="J516" s="1205"/>
      <c r="K516" s="1205"/>
      <c r="L516" s="1205"/>
      <c r="M516" s="1205"/>
      <c r="N516" s="1205"/>
      <c r="O516" s="1205"/>
    </row>
    <row r="517" spans="1:15" x14ac:dyDescent="0.35">
      <c r="A517" s="1683"/>
      <c r="B517" s="1684"/>
      <c r="C517" s="1684"/>
      <c r="D517" s="1684"/>
      <c r="E517" s="1684"/>
      <c r="F517" s="1684"/>
      <c r="G517" s="1684"/>
      <c r="H517" s="1684"/>
      <c r="I517" s="1205"/>
      <c r="J517" s="1205"/>
      <c r="K517" s="1205"/>
      <c r="L517" s="1205"/>
      <c r="M517" s="1205"/>
      <c r="N517" s="1205"/>
      <c r="O517" s="1205"/>
    </row>
    <row r="518" spans="1:15" x14ac:dyDescent="0.35">
      <c r="A518" s="1683"/>
      <c r="B518" s="1684"/>
      <c r="C518" s="1684"/>
      <c r="D518" s="1684"/>
      <c r="E518" s="1684"/>
      <c r="F518" s="1684"/>
      <c r="G518" s="1684"/>
      <c r="H518" s="1684"/>
      <c r="I518" s="1205"/>
      <c r="J518" s="1205"/>
      <c r="K518" s="1205"/>
      <c r="L518" s="1205"/>
      <c r="M518" s="1205"/>
      <c r="N518" s="1205"/>
      <c r="O518" s="1205"/>
    </row>
    <row r="519" spans="1:15" x14ac:dyDescent="0.35">
      <c r="A519" s="1683"/>
      <c r="B519" s="1684"/>
      <c r="C519" s="1684"/>
      <c r="D519" s="1684"/>
      <c r="E519" s="1684"/>
      <c r="F519" s="1684"/>
      <c r="G519" s="1684"/>
      <c r="H519" s="1684"/>
      <c r="I519" s="1205"/>
      <c r="J519" s="1205"/>
      <c r="K519" s="1205"/>
      <c r="L519" s="1205"/>
      <c r="M519" s="1205"/>
      <c r="N519" s="1205"/>
      <c r="O519" s="1205"/>
    </row>
    <row r="520" spans="1:15" x14ac:dyDescent="0.35">
      <c r="A520" s="1683"/>
      <c r="B520" s="1684"/>
      <c r="C520" s="1684"/>
      <c r="D520" s="1684"/>
      <c r="E520" s="1684"/>
      <c r="F520" s="1684"/>
      <c r="G520" s="1684"/>
      <c r="H520" s="1684"/>
      <c r="I520" s="1205"/>
      <c r="J520" s="1205"/>
      <c r="K520" s="1205"/>
      <c r="L520" s="1205"/>
      <c r="M520" s="1205"/>
      <c r="N520" s="1205"/>
      <c r="O520" s="1205"/>
    </row>
    <row r="521" spans="1:15" x14ac:dyDescent="0.35">
      <c r="A521" s="1683"/>
      <c r="B521" s="1684"/>
      <c r="C521" s="1684"/>
      <c r="D521" s="1684"/>
      <c r="E521" s="1684"/>
      <c r="F521" s="1684"/>
      <c r="G521" s="1684"/>
      <c r="H521" s="1684"/>
      <c r="I521" s="1205"/>
      <c r="J521" s="1205"/>
      <c r="K521" s="1205"/>
      <c r="L521" s="1205"/>
      <c r="M521" s="1205"/>
      <c r="N521" s="1205"/>
      <c r="O521" s="1205"/>
    </row>
    <row r="522" spans="1:15" x14ac:dyDescent="0.35">
      <c r="A522" s="1683"/>
      <c r="B522" s="1684"/>
      <c r="C522" s="1684"/>
      <c r="D522" s="1684"/>
      <c r="E522" s="1684"/>
      <c r="F522" s="1684"/>
      <c r="G522" s="1684"/>
      <c r="H522" s="1684"/>
      <c r="I522" s="1205"/>
      <c r="J522" s="1205"/>
      <c r="K522" s="1205"/>
      <c r="L522" s="1205"/>
      <c r="M522" s="1205"/>
      <c r="N522" s="1205"/>
      <c r="O522" s="1205"/>
    </row>
    <row r="523" spans="1:15" x14ac:dyDescent="0.35">
      <c r="A523" s="1683"/>
      <c r="B523" s="1684"/>
      <c r="C523" s="1684"/>
      <c r="D523" s="1684"/>
      <c r="E523" s="1684"/>
      <c r="F523" s="1684"/>
      <c r="G523" s="1684"/>
      <c r="H523" s="1684"/>
      <c r="I523" s="1205"/>
      <c r="J523" s="1205"/>
      <c r="K523" s="1205"/>
      <c r="L523" s="1205"/>
      <c r="M523" s="1205"/>
      <c r="N523" s="1205"/>
      <c r="O523" s="1205"/>
    </row>
    <row r="524" spans="1:15" x14ac:dyDescent="0.35">
      <c r="A524" s="1683"/>
      <c r="B524" s="1684"/>
      <c r="C524" s="1684"/>
      <c r="D524" s="1684"/>
      <c r="E524" s="1684"/>
      <c r="F524" s="1684"/>
      <c r="G524" s="1684"/>
      <c r="H524" s="1684"/>
      <c r="I524" s="1205"/>
      <c r="J524" s="1205"/>
      <c r="K524" s="1205"/>
      <c r="L524" s="1205"/>
      <c r="M524" s="1205"/>
      <c r="N524" s="1205"/>
      <c r="O524" s="1205"/>
    </row>
    <row r="525" spans="1:15" x14ac:dyDescent="0.35">
      <c r="A525" s="1683"/>
      <c r="B525" s="1684"/>
      <c r="C525" s="1684"/>
      <c r="D525" s="1684"/>
      <c r="E525" s="1684"/>
      <c r="F525" s="1684"/>
      <c r="G525" s="1684"/>
      <c r="H525" s="1684"/>
      <c r="I525" s="1205"/>
      <c r="J525" s="1205"/>
      <c r="K525" s="1205"/>
      <c r="L525" s="1205"/>
      <c r="M525" s="1205"/>
      <c r="N525" s="1205"/>
      <c r="O525" s="1205"/>
    </row>
    <row r="526" spans="1:15" x14ac:dyDescent="0.35">
      <c r="A526" s="1683"/>
      <c r="B526" s="1684"/>
      <c r="C526" s="1684"/>
      <c r="D526" s="1684"/>
      <c r="E526" s="1684"/>
      <c r="F526" s="1684"/>
      <c r="G526" s="1684"/>
      <c r="H526" s="1684"/>
      <c r="I526" s="1205"/>
      <c r="J526" s="1205"/>
      <c r="K526" s="1205"/>
      <c r="L526" s="1205"/>
      <c r="M526" s="1205"/>
      <c r="N526" s="1205"/>
      <c r="O526" s="1205"/>
    </row>
    <row r="527" spans="1:15" x14ac:dyDescent="0.35">
      <c r="A527" s="1683"/>
      <c r="B527" s="1684"/>
      <c r="C527" s="1684"/>
      <c r="D527" s="1684"/>
      <c r="E527" s="1684"/>
      <c r="F527" s="1684"/>
      <c r="G527" s="1684"/>
      <c r="H527" s="1684"/>
      <c r="I527" s="1205"/>
      <c r="J527" s="1205"/>
      <c r="K527" s="1205"/>
      <c r="L527" s="1205"/>
      <c r="M527" s="1205"/>
      <c r="N527" s="1205"/>
      <c r="O527" s="1205"/>
    </row>
    <row r="528" spans="1:15" x14ac:dyDescent="0.35">
      <c r="A528" s="1683"/>
      <c r="B528" s="1684"/>
      <c r="C528" s="1684"/>
      <c r="D528" s="1684"/>
      <c r="E528" s="1684"/>
      <c r="F528" s="1684"/>
      <c r="G528" s="1684"/>
      <c r="H528" s="1684"/>
      <c r="I528" s="1205"/>
      <c r="J528" s="1205"/>
      <c r="K528" s="1205"/>
      <c r="L528" s="1205"/>
      <c r="M528" s="1205"/>
      <c r="N528" s="1205"/>
      <c r="O528" s="1205"/>
    </row>
    <row r="529" spans="1:15" x14ac:dyDescent="0.35">
      <c r="A529" s="1683"/>
      <c r="B529" s="1684"/>
      <c r="C529" s="1684"/>
      <c r="D529" s="1684"/>
      <c r="E529" s="1684"/>
      <c r="F529" s="1684"/>
      <c r="G529" s="1684"/>
      <c r="H529" s="1684"/>
      <c r="I529" s="1205"/>
      <c r="J529" s="1205"/>
      <c r="K529" s="1205"/>
      <c r="L529" s="1205"/>
      <c r="M529" s="1205"/>
      <c r="N529" s="1205"/>
      <c r="O529" s="1205"/>
    </row>
    <row r="530" spans="1:15" x14ac:dyDescent="0.35">
      <c r="A530" s="1683"/>
      <c r="B530" s="1684"/>
      <c r="C530" s="1684"/>
      <c r="D530" s="1684"/>
      <c r="E530" s="1684"/>
      <c r="F530" s="1684"/>
      <c r="G530" s="1684"/>
      <c r="H530" s="1684"/>
      <c r="I530" s="1205"/>
      <c r="J530" s="1205"/>
      <c r="K530" s="1205"/>
      <c r="L530" s="1205"/>
      <c r="M530" s="1205"/>
      <c r="N530" s="1205"/>
      <c r="O530" s="1205"/>
    </row>
    <row r="531" spans="1:15" x14ac:dyDescent="0.35">
      <c r="A531" s="1683"/>
      <c r="B531" s="1684"/>
      <c r="C531" s="1684"/>
      <c r="D531" s="1684"/>
      <c r="E531" s="1684"/>
      <c r="F531" s="1684"/>
      <c r="G531" s="1684"/>
      <c r="H531" s="1684"/>
      <c r="I531" s="1205"/>
      <c r="J531" s="1205"/>
      <c r="K531" s="1205"/>
      <c r="L531" s="1205"/>
      <c r="M531" s="1205"/>
      <c r="N531" s="1205"/>
      <c r="O531" s="1205"/>
    </row>
    <row r="532" spans="1:15" x14ac:dyDescent="0.35">
      <c r="A532" s="1683"/>
      <c r="B532" s="1684"/>
      <c r="C532" s="1684"/>
      <c r="D532" s="1684"/>
      <c r="E532" s="1684"/>
      <c r="F532" s="1684"/>
      <c r="G532" s="1684"/>
      <c r="H532" s="1684"/>
      <c r="I532" s="1205"/>
      <c r="J532" s="1205"/>
      <c r="K532" s="1205"/>
      <c r="L532" s="1205"/>
      <c r="M532" s="1205"/>
      <c r="N532" s="1205"/>
      <c r="O532" s="1205"/>
    </row>
    <row r="533" spans="1:15" x14ac:dyDescent="0.35">
      <c r="A533" s="1683"/>
      <c r="B533" s="1684"/>
      <c r="C533" s="1684"/>
      <c r="D533" s="1684"/>
      <c r="E533" s="1684"/>
      <c r="F533" s="1684"/>
      <c r="G533" s="1684"/>
      <c r="H533" s="1684"/>
      <c r="I533" s="1205"/>
      <c r="J533" s="1205"/>
      <c r="K533" s="1205"/>
      <c r="L533" s="1205"/>
      <c r="M533" s="1205"/>
      <c r="N533" s="1205"/>
      <c r="O533" s="1205"/>
    </row>
    <row r="534" spans="1:15" x14ac:dyDescent="0.35">
      <c r="A534" s="1683"/>
      <c r="B534" s="1684"/>
      <c r="C534" s="1684"/>
      <c r="D534" s="1684"/>
      <c r="E534" s="1684"/>
      <c r="F534" s="1684"/>
      <c r="G534" s="1684"/>
      <c r="H534" s="1684"/>
      <c r="I534" s="1205"/>
      <c r="J534" s="1205"/>
      <c r="K534" s="1205"/>
      <c r="L534" s="1205"/>
      <c r="M534" s="1205"/>
      <c r="N534" s="1205"/>
      <c r="O534" s="1205"/>
    </row>
    <row r="535" spans="1:15" x14ac:dyDescent="0.35">
      <c r="A535" s="1683"/>
      <c r="B535" s="1684"/>
      <c r="C535" s="1684"/>
      <c r="D535" s="1684"/>
      <c r="E535" s="1684"/>
      <c r="F535" s="1684"/>
      <c r="G535" s="1684"/>
      <c r="H535" s="1684"/>
      <c r="I535" s="1205"/>
      <c r="J535" s="1205"/>
      <c r="K535" s="1205"/>
      <c r="L535" s="1205"/>
      <c r="M535" s="1205"/>
      <c r="N535" s="1205"/>
      <c r="O535" s="1205"/>
    </row>
    <row r="536" spans="1:15" x14ac:dyDescent="0.35">
      <c r="A536" s="1683"/>
      <c r="B536" s="1684"/>
      <c r="C536" s="1684"/>
      <c r="D536" s="1684"/>
      <c r="E536" s="1684"/>
      <c r="F536" s="1684"/>
      <c r="G536" s="1684"/>
      <c r="H536" s="1684"/>
      <c r="I536" s="1205"/>
      <c r="J536" s="1205"/>
      <c r="K536" s="1205"/>
      <c r="L536" s="1205"/>
      <c r="M536" s="1205"/>
      <c r="N536" s="1205"/>
      <c r="O536" s="1205"/>
    </row>
    <row r="537" spans="1:15" x14ac:dyDescent="0.35">
      <c r="A537" s="1683"/>
      <c r="B537" s="1684"/>
      <c r="C537" s="1684"/>
      <c r="D537" s="1684"/>
      <c r="E537" s="1684"/>
      <c r="F537" s="1684"/>
      <c r="G537" s="1684"/>
      <c r="H537" s="1684"/>
      <c r="I537" s="1205"/>
      <c r="J537" s="1205"/>
      <c r="K537" s="1205"/>
      <c r="L537" s="1205"/>
      <c r="M537" s="1205"/>
      <c r="N537" s="1205"/>
      <c r="O537" s="1205"/>
    </row>
    <row r="538" spans="1:15" x14ac:dyDescent="0.35">
      <c r="A538" s="1683"/>
      <c r="B538" s="1684"/>
      <c r="C538" s="1684"/>
      <c r="D538" s="1684"/>
      <c r="E538" s="1684"/>
      <c r="F538" s="1684"/>
      <c r="G538" s="1684"/>
      <c r="H538" s="1684"/>
      <c r="I538" s="1205"/>
      <c r="J538" s="1205"/>
      <c r="K538" s="1205"/>
      <c r="L538" s="1205"/>
      <c r="M538" s="1205"/>
      <c r="N538" s="1205"/>
      <c r="O538" s="1205"/>
    </row>
    <row r="539" spans="1:15" x14ac:dyDescent="0.35">
      <c r="A539" s="1683"/>
      <c r="B539" s="1684"/>
      <c r="C539" s="1684"/>
      <c r="D539" s="1684"/>
      <c r="E539" s="1684"/>
      <c r="F539" s="1684"/>
      <c r="G539" s="1684"/>
      <c r="H539" s="1684"/>
      <c r="I539" s="1205"/>
      <c r="J539" s="1205"/>
      <c r="K539" s="1205"/>
      <c r="L539" s="1205"/>
      <c r="M539" s="1205"/>
      <c r="N539" s="1205"/>
      <c r="O539" s="1205"/>
    </row>
    <row r="540" spans="1:15" x14ac:dyDescent="0.35">
      <c r="A540" s="1683"/>
      <c r="B540" s="1684"/>
      <c r="C540" s="1684"/>
      <c r="D540" s="1684"/>
      <c r="E540" s="1684"/>
      <c r="F540" s="1684"/>
      <c r="G540" s="1684"/>
      <c r="H540" s="1684"/>
      <c r="I540" s="1205"/>
      <c r="J540" s="1205"/>
      <c r="K540" s="1205"/>
      <c r="L540" s="1205"/>
      <c r="M540" s="1205"/>
      <c r="N540" s="1205"/>
      <c r="O540" s="1205"/>
    </row>
    <row r="541" spans="1:15" x14ac:dyDescent="0.35">
      <c r="A541" s="1683"/>
      <c r="B541" s="1684"/>
      <c r="C541" s="1684"/>
      <c r="D541" s="1684"/>
      <c r="E541" s="1684"/>
      <c r="F541" s="1684"/>
      <c r="G541" s="1684"/>
      <c r="H541" s="1684"/>
      <c r="I541" s="1205"/>
      <c r="J541" s="1205"/>
      <c r="K541" s="1205"/>
      <c r="L541" s="1205"/>
      <c r="M541" s="1205"/>
      <c r="N541" s="1205"/>
      <c r="O541" s="1205"/>
    </row>
    <row r="542" spans="1:15" x14ac:dyDescent="0.35">
      <c r="A542" s="1683"/>
      <c r="B542" s="1684"/>
      <c r="C542" s="1684"/>
      <c r="D542" s="1684"/>
      <c r="E542" s="1684"/>
      <c r="F542" s="1684"/>
      <c r="G542" s="1684"/>
      <c r="H542" s="1684"/>
      <c r="I542" s="1205"/>
      <c r="J542" s="1205"/>
      <c r="K542" s="1205"/>
      <c r="L542" s="1205"/>
      <c r="M542" s="1205"/>
      <c r="N542" s="1205"/>
      <c r="O542" s="1205"/>
    </row>
    <row r="543" spans="1:15" x14ac:dyDescent="0.35">
      <c r="A543" s="1683"/>
      <c r="B543" s="1684"/>
      <c r="C543" s="1684"/>
      <c r="D543" s="1684"/>
      <c r="E543" s="1684"/>
      <c r="F543" s="1684"/>
      <c r="G543" s="1684"/>
      <c r="H543" s="1684"/>
      <c r="I543" s="1205"/>
      <c r="J543" s="1205"/>
      <c r="K543" s="1205"/>
      <c r="L543" s="1205"/>
      <c r="M543" s="1205"/>
      <c r="N543" s="1205"/>
      <c r="O543" s="1205"/>
    </row>
    <row r="544" spans="1:15" x14ac:dyDescent="0.35">
      <c r="A544" s="1683"/>
      <c r="B544" s="1684"/>
      <c r="C544" s="1684"/>
      <c r="D544" s="1684"/>
      <c r="E544" s="1684"/>
      <c r="F544" s="1684"/>
      <c r="G544" s="1684"/>
      <c r="H544" s="1684"/>
      <c r="I544" s="1205"/>
      <c r="J544" s="1205"/>
      <c r="K544" s="1205"/>
      <c r="L544" s="1205"/>
      <c r="M544" s="1205"/>
      <c r="N544" s="1205"/>
      <c r="O544" s="1205"/>
    </row>
    <row r="545" spans="1:15" x14ac:dyDescent="0.35">
      <c r="A545" s="1683"/>
      <c r="B545" s="1684"/>
      <c r="C545" s="1684"/>
      <c r="D545" s="1684"/>
      <c r="E545" s="1684"/>
      <c r="F545" s="1684"/>
      <c r="G545" s="1684"/>
      <c r="H545" s="1684"/>
      <c r="I545" s="1205"/>
      <c r="J545" s="1205"/>
      <c r="K545" s="1205"/>
      <c r="L545" s="1205"/>
      <c r="M545" s="1205"/>
      <c r="N545" s="1205"/>
      <c r="O545" s="1205"/>
    </row>
    <row r="546" spans="1:15" x14ac:dyDescent="0.35">
      <c r="A546" s="1683"/>
      <c r="B546" s="1684"/>
      <c r="C546" s="1684"/>
      <c r="D546" s="1684"/>
      <c r="E546" s="1684"/>
      <c r="F546" s="1684"/>
      <c r="G546" s="1684"/>
      <c r="H546" s="1684"/>
      <c r="I546" s="1205"/>
      <c r="J546" s="1205"/>
      <c r="K546" s="1205"/>
      <c r="L546" s="1205"/>
      <c r="M546" s="1205"/>
      <c r="N546" s="1205"/>
      <c r="O546" s="1205"/>
    </row>
    <row r="547" spans="1:15" x14ac:dyDescent="0.35">
      <c r="A547" s="1683"/>
      <c r="B547" s="1684"/>
      <c r="C547" s="1684"/>
      <c r="D547" s="1684"/>
      <c r="E547" s="1684"/>
      <c r="F547" s="1684"/>
      <c r="G547" s="1684"/>
      <c r="H547" s="1684"/>
      <c r="I547" s="1205"/>
      <c r="J547" s="1205"/>
      <c r="K547" s="1205"/>
      <c r="L547" s="1205"/>
      <c r="M547" s="1205"/>
      <c r="N547" s="1205"/>
      <c r="O547" s="1205"/>
    </row>
    <row r="548" spans="1:15" x14ac:dyDescent="0.35">
      <c r="A548" s="1683"/>
      <c r="B548" s="1684"/>
      <c r="C548" s="1684"/>
      <c r="D548" s="1684"/>
      <c r="E548" s="1684"/>
      <c r="F548" s="1684"/>
      <c r="G548" s="1684"/>
      <c r="H548" s="1684"/>
      <c r="I548" s="1205"/>
      <c r="J548" s="1205"/>
      <c r="K548" s="1205"/>
      <c r="L548" s="1205"/>
      <c r="M548" s="1205"/>
      <c r="N548" s="1205"/>
      <c r="O548" s="1205"/>
    </row>
    <row r="549" spans="1:15" x14ac:dyDescent="0.35">
      <c r="A549" s="1683"/>
      <c r="B549" s="1684"/>
      <c r="C549" s="1684"/>
      <c r="D549" s="1684"/>
      <c r="E549" s="1684"/>
      <c r="F549" s="1684"/>
      <c r="G549" s="1684"/>
      <c r="H549" s="1684"/>
      <c r="I549" s="1205"/>
      <c r="J549" s="1205"/>
      <c r="K549" s="1205"/>
      <c r="L549" s="1205"/>
      <c r="M549" s="1205"/>
      <c r="N549" s="1205"/>
      <c r="O549" s="1205"/>
    </row>
    <row r="550" spans="1:15" x14ac:dyDescent="0.35">
      <c r="A550" s="1683"/>
      <c r="B550" s="1684"/>
      <c r="C550" s="1684"/>
      <c r="D550" s="1684"/>
      <c r="E550" s="1684"/>
      <c r="F550" s="1684"/>
      <c r="G550" s="1684"/>
      <c r="H550" s="1684"/>
      <c r="I550" s="1205"/>
      <c r="J550" s="1205"/>
      <c r="K550" s="1205"/>
      <c r="L550" s="1205"/>
      <c r="M550" s="1205"/>
      <c r="N550" s="1205"/>
      <c r="O550" s="1205"/>
    </row>
    <row r="551" spans="1:15" x14ac:dyDescent="0.35">
      <c r="A551" s="1683"/>
      <c r="B551" s="1684"/>
      <c r="C551" s="1684"/>
      <c r="D551" s="1684"/>
      <c r="E551" s="1684"/>
      <c r="F551" s="1684"/>
      <c r="G551" s="1684"/>
      <c r="H551" s="1684"/>
      <c r="I551" s="1205"/>
      <c r="J551" s="1205"/>
      <c r="K551" s="1205"/>
      <c r="L551" s="1205"/>
      <c r="M551" s="1205"/>
      <c r="N551" s="1205"/>
      <c r="O551" s="1205"/>
    </row>
    <row r="552" spans="1:15" x14ac:dyDescent="0.35">
      <c r="A552" s="1683"/>
      <c r="B552" s="1684"/>
      <c r="C552" s="1684"/>
      <c r="D552" s="1684"/>
      <c r="E552" s="1684"/>
      <c r="F552" s="1684"/>
      <c r="G552" s="1684"/>
      <c r="H552" s="1684"/>
      <c r="I552" s="1205"/>
      <c r="J552" s="1205"/>
      <c r="K552" s="1205"/>
      <c r="L552" s="1205"/>
      <c r="M552" s="1205"/>
      <c r="N552" s="1205"/>
      <c r="O552" s="1205"/>
    </row>
    <row r="553" spans="1:15" x14ac:dyDescent="0.35">
      <c r="A553" s="1683"/>
      <c r="B553" s="1684"/>
      <c r="C553" s="1684"/>
      <c r="D553" s="1684"/>
      <c r="E553" s="1684"/>
      <c r="F553" s="1684"/>
      <c r="G553" s="1684"/>
      <c r="H553" s="1684"/>
      <c r="I553" s="1205"/>
      <c r="J553" s="1205"/>
      <c r="K553" s="1205"/>
      <c r="L553" s="1205"/>
      <c r="M553" s="1205"/>
      <c r="N553" s="1205"/>
      <c r="O553" s="1205"/>
    </row>
    <row r="554" spans="1:15" x14ac:dyDescent="0.35">
      <c r="A554" s="1683"/>
      <c r="B554" s="1684"/>
      <c r="C554" s="1684"/>
      <c r="D554" s="1684"/>
      <c r="E554" s="1684"/>
      <c r="F554" s="1684"/>
      <c r="G554" s="1684"/>
      <c r="H554" s="1684"/>
      <c r="I554" s="1205"/>
      <c r="J554" s="1205"/>
      <c r="K554" s="1205"/>
      <c r="L554" s="1205"/>
      <c r="M554" s="1205"/>
      <c r="N554" s="1205"/>
      <c r="O554" s="1205"/>
    </row>
    <row r="555" spans="1:15" x14ac:dyDescent="0.35">
      <c r="A555" s="1683"/>
      <c r="B555" s="1684"/>
      <c r="C555" s="1684"/>
      <c r="D555" s="1684"/>
      <c r="E555" s="1684"/>
      <c r="F555" s="1684"/>
      <c r="G555" s="1684"/>
      <c r="H555" s="1684"/>
      <c r="I555" s="1205"/>
      <c r="J555" s="1205"/>
      <c r="K555" s="1205"/>
      <c r="L555" s="1205"/>
      <c r="M555" s="1205"/>
      <c r="N555" s="1205"/>
      <c r="O555" s="1205"/>
    </row>
    <row r="556" spans="1:15" x14ac:dyDescent="0.35">
      <c r="A556" s="1683"/>
      <c r="B556" s="1684"/>
      <c r="C556" s="1684"/>
      <c r="D556" s="1684"/>
      <c r="E556" s="1684"/>
      <c r="F556" s="1684"/>
      <c r="G556" s="1684"/>
      <c r="H556" s="1684"/>
      <c r="I556" s="1205"/>
      <c r="J556" s="1205"/>
      <c r="K556" s="1205"/>
      <c r="L556" s="1205"/>
      <c r="M556" s="1205"/>
      <c r="N556" s="1205"/>
      <c r="O556" s="1205"/>
    </row>
    <row r="557" spans="1:15" x14ac:dyDescent="0.35">
      <c r="A557" s="1683"/>
      <c r="B557" s="1684"/>
      <c r="C557" s="1684"/>
      <c r="D557" s="1684"/>
      <c r="E557" s="1684"/>
      <c r="F557" s="1684"/>
      <c r="G557" s="1684"/>
      <c r="H557" s="1684"/>
      <c r="I557" s="1205"/>
      <c r="J557" s="1205"/>
      <c r="K557" s="1205"/>
      <c r="L557" s="1205"/>
      <c r="M557" s="1205"/>
      <c r="N557" s="1205"/>
      <c r="O557" s="1205"/>
    </row>
    <row r="558" spans="1:15" x14ac:dyDescent="0.35">
      <c r="A558" s="1683"/>
      <c r="B558" s="1684"/>
      <c r="C558" s="1684"/>
      <c r="D558" s="1684"/>
      <c r="E558" s="1684"/>
      <c r="F558" s="1684"/>
      <c r="G558" s="1684"/>
      <c r="H558" s="1684"/>
      <c r="I558" s="1205"/>
      <c r="J558" s="1205"/>
      <c r="K558" s="1205"/>
      <c r="L558" s="1205"/>
      <c r="M558" s="1205"/>
      <c r="N558" s="1205"/>
      <c r="O558" s="1205"/>
    </row>
    <row r="559" spans="1:15" x14ac:dyDescent="0.35">
      <c r="A559" s="1683"/>
      <c r="B559" s="1684"/>
      <c r="C559" s="1684"/>
      <c r="D559" s="1684"/>
      <c r="E559" s="1684"/>
      <c r="F559" s="1684"/>
      <c r="G559" s="1684"/>
      <c r="H559" s="1684"/>
      <c r="I559" s="1205"/>
      <c r="J559" s="1205"/>
      <c r="K559" s="1205"/>
      <c r="L559" s="1205"/>
      <c r="M559" s="1205"/>
      <c r="N559" s="1205"/>
      <c r="O559" s="1205"/>
    </row>
    <row r="560" spans="1:15" x14ac:dyDescent="0.35">
      <c r="A560" s="1683"/>
      <c r="B560" s="1684"/>
      <c r="C560" s="1684"/>
      <c r="D560" s="1684"/>
      <c r="E560" s="1684"/>
      <c r="F560" s="1684"/>
      <c r="G560" s="1684"/>
      <c r="H560" s="1684"/>
      <c r="I560" s="1205"/>
      <c r="J560" s="1205"/>
      <c r="K560" s="1205"/>
      <c r="L560" s="1205"/>
      <c r="M560" s="1205"/>
      <c r="N560" s="1205"/>
      <c r="O560" s="1205"/>
    </row>
    <row r="561" spans="1:15" x14ac:dyDescent="0.35">
      <c r="A561" s="1683"/>
      <c r="B561" s="1684"/>
      <c r="C561" s="1684"/>
      <c r="D561" s="1684"/>
      <c r="E561" s="1684"/>
      <c r="F561" s="1684"/>
      <c r="G561" s="1684"/>
      <c r="H561" s="1684"/>
      <c r="I561" s="1205"/>
      <c r="J561" s="1205"/>
      <c r="K561" s="1205"/>
      <c r="L561" s="1205"/>
      <c r="M561" s="1205"/>
      <c r="N561" s="1205"/>
      <c r="O561" s="1205"/>
    </row>
    <row r="562" spans="1:15" x14ac:dyDescent="0.35">
      <c r="A562" s="1683"/>
      <c r="B562" s="1684"/>
      <c r="C562" s="1684"/>
      <c r="D562" s="1684"/>
      <c r="E562" s="1684"/>
      <c r="F562" s="1684"/>
      <c r="G562" s="1684"/>
      <c r="H562" s="1684"/>
      <c r="I562" s="1205"/>
      <c r="J562" s="1205"/>
      <c r="K562" s="1205"/>
      <c r="L562" s="1205"/>
      <c r="M562" s="1205"/>
      <c r="N562" s="1205"/>
      <c r="O562" s="1205"/>
    </row>
    <row r="563" spans="1:15" x14ac:dyDescent="0.35">
      <c r="A563" s="1683"/>
      <c r="B563" s="1684"/>
      <c r="C563" s="1684"/>
      <c r="D563" s="1684"/>
      <c r="E563" s="1684"/>
      <c r="F563" s="1684"/>
      <c r="G563" s="1684"/>
      <c r="H563" s="1684"/>
      <c r="I563" s="1205"/>
      <c r="J563" s="1205"/>
      <c r="K563" s="1205"/>
      <c r="L563" s="1205"/>
      <c r="M563" s="1205"/>
      <c r="N563" s="1205"/>
      <c r="O563" s="1205"/>
    </row>
    <row r="564" spans="1:15" x14ac:dyDescent="0.35">
      <c r="A564" s="1683"/>
      <c r="B564" s="1684"/>
      <c r="C564" s="1684"/>
      <c r="D564" s="1684"/>
      <c r="E564" s="1684"/>
      <c r="F564" s="1684"/>
      <c r="G564" s="1684"/>
      <c r="H564" s="1684"/>
      <c r="I564" s="1205"/>
      <c r="J564" s="1205"/>
      <c r="K564" s="1205"/>
      <c r="L564" s="1205"/>
      <c r="M564" s="1205"/>
      <c r="N564" s="1205"/>
      <c r="O564" s="1205"/>
    </row>
    <row r="565" spans="1:15" x14ac:dyDescent="0.35">
      <c r="A565" s="1683"/>
      <c r="B565" s="1684"/>
      <c r="C565" s="1684"/>
      <c r="D565" s="1684"/>
      <c r="E565" s="1684"/>
      <c r="F565" s="1684"/>
      <c r="G565" s="1684"/>
      <c r="H565" s="1684"/>
      <c r="I565" s="1205"/>
      <c r="J565" s="1205"/>
      <c r="K565" s="1205"/>
      <c r="L565" s="1205"/>
      <c r="M565" s="1205"/>
      <c r="N565" s="1205"/>
      <c r="O565" s="1205"/>
    </row>
    <row r="566" spans="1:15" x14ac:dyDescent="0.35">
      <c r="A566" s="1683"/>
      <c r="B566" s="1684"/>
      <c r="C566" s="1684"/>
      <c r="D566" s="1684"/>
      <c r="E566" s="1684"/>
      <c r="F566" s="1684"/>
      <c r="G566" s="1684"/>
      <c r="H566" s="1684"/>
      <c r="I566" s="1205"/>
      <c r="J566" s="1205"/>
      <c r="K566" s="1205"/>
      <c r="L566" s="1205"/>
      <c r="M566" s="1205"/>
      <c r="N566" s="1205"/>
      <c r="O566" s="1205"/>
    </row>
    <row r="567" spans="1:15" x14ac:dyDescent="0.35">
      <c r="A567" s="1683"/>
      <c r="B567" s="1684"/>
      <c r="C567" s="1684"/>
      <c r="D567" s="1684"/>
      <c r="E567" s="1684"/>
      <c r="F567" s="1684"/>
      <c r="G567" s="1684"/>
      <c r="H567" s="1684"/>
      <c r="I567" s="1205"/>
      <c r="J567" s="1205"/>
      <c r="K567" s="1205"/>
      <c r="L567" s="1205"/>
      <c r="M567" s="1205"/>
      <c r="N567" s="1205"/>
      <c r="O567" s="1205"/>
    </row>
    <row r="568" spans="1:15" x14ac:dyDescent="0.35">
      <c r="A568" s="1683"/>
      <c r="B568" s="1684"/>
      <c r="C568" s="1684"/>
      <c r="D568" s="1684"/>
      <c r="E568" s="1684"/>
      <c r="F568" s="1684"/>
      <c r="G568" s="1684"/>
      <c r="H568" s="1684"/>
      <c r="I568" s="1205"/>
      <c r="J568" s="1205"/>
      <c r="K568" s="1205"/>
      <c r="L568" s="1205"/>
      <c r="M568" s="1205"/>
      <c r="N568" s="1205"/>
      <c r="O568" s="1205"/>
    </row>
    <row r="569" spans="1:15" x14ac:dyDescent="0.35">
      <c r="A569" s="1683"/>
      <c r="B569" s="1684"/>
      <c r="C569" s="1684"/>
      <c r="D569" s="1684"/>
      <c r="E569" s="1684"/>
      <c r="F569" s="1684"/>
      <c r="G569" s="1684"/>
      <c r="H569" s="1684"/>
      <c r="I569" s="1205"/>
      <c r="J569" s="1205"/>
      <c r="K569" s="1205"/>
      <c r="L569" s="1205"/>
      <c r="M569" s="1205"/>
      <c r="N569" s="1205"/>
      <c r="O569" s="1205"/>
    </row>
    <row r="570" spans="1:15" x14ac:dyDescent="0.35">
      <c r="A570" s="1683"/>
      <c r="B570" s="1684"/>
      <c r="C570" s="1684"/>
      <c r="D570" s="1684"/>
      <c r="E570" s="1684"/>
      <c r="F570" s="1684"/>
      <c r="G570" s="1684"/>
      <c r="H570" s="1684"/>
      <c r="I570" s="1205"/>
      <c r="J570" s="1205"/>
      <c r="K570" s="1205"/>
      <c r="L570" s="1205"/>
      <c r="M570" s="1205"/>
      <c r="N570" s="1205"/>
      <c r="O570" s="1205"/>
    </row>
    <row r="571" spans="1:15" x14ac:dyDescent="0.35">
      <c r="A571" s="1683"/>
      <c r="B571" s="1684"/>
      <c r="C571" s="1684"/>
      <c r="D571" s="1684"/>
      <c r="E571" s="1684"/>
      <c r="F571" s="1684"/>
      <c r="G571" s="1684"/>
      <c r="H571" s="1684"/>
      <c r="I571" s="1205"/>
      <c r="J571" s="1205"/>
      <c r="K571" s="1205"/>
      <c r="L571" s="1205"/>
      <c r="M571" s="1205"/>
      <c r="N571" s="1205"/>
      <c r="O571" s="1205"/>
    </row>
    <row r="572" spans="1:15" x14ac:dyDescent="0.35">
      <c r="A572" s="1683"/>
      <c r="B572" s="1684"/>
      <c r="C572" s="1684"/>
      <c r="D572" s="1684"/>
      <c r="E572" s="1684"/>
      <c r="F572" s="1684"/>
      <c r="G572" s="1684"/>
      <c r="H572" s="1684"/>
      <c r="I572" s="1205"/>
      <c r="J572" s="1205"/>
      <c r="K572" s="1205"/>
      <c r="L572" s="1205"/>
      <c r="M572" s="1205"/>
      <c r="N572" s="1205"/>
      <c r="O572" s="1205"/>
    </row>
    <row r="573" spans="1:15" x14ac:dyDescent="0.35">
      <c r="A573" s="1683"/>
      <c r="B573" s="1684"/>
      <c r="C573" s="1684"/>
      <c r="D573" s="1684"/>
      <c r="E573" s="1684"/>
      <c r="F573" s="1684"/>
      <c r="G573" s="1684"/>
      <c r="H573" s="1684"/>
      <c r="I573" s="1205"/>
      <c r="J573" s="1205"/>
      <c r="K573" s="1205"/>
      <c r="L573" s="1205"/>
      <c r="M573" s="1205"/>
      <c r="N573" s="1205"/>
      <c r="O573" s="1205"/>
    </row>
    <row r="574" spans="1:15" x14ac:dyDescent="0.35">
      <c r="A574" s="1683"/>
      <c r="B574" s="1684"/>
      <c r="C574" s="1684"/>
      <c r="D574" s="1684"/>
      <c r="E574" s="1684"/>
      <c r="F574" s="1684"/>
      <c r="G574" s="1684"/>
      <c r="H574" s="1684"/>
      <c r="I574" s="1205"/>
      <c r="J574" s="1205"/>
      <c r="K574" s="1205"/>
      <c r="L574" s="1205"/>
      <c r="M574" s="1205"/>
      <c r="N574" s="1205"/>
      <c r="O574" s="1205"/>
    </row>
    <row r="575" spans="1:15" x14ac:dyDescent="0.35">
      <c r="A575" s="1683"/>
      <c r="B575" s="1684"/>
      <c r="C575" s="1684"/>
      <c r="D575" s="1684"/>
      <c r="E575" s="1684"/>
      <c r="F575" s="1684"/>
      <c r="G575" s="1684"/>
      <c r="H575" s="1684"/>
      <c r="I575" s="1205"/>
      <c r="J575" s="1205"/>
      <c r="K575" s="1205"/>
      <c r="L575" s="1205"/>
      <c r="M575" s="1205"/>
      <c r="N575" s="1205"/>
      <c r="O575" s="1205"/>
    </row>
    <row r="576" spans="1:15" x14ac:dyDescent="0.35">
      <c r="A576" s="1683"/>
      <c r="B576" s="1684"/>
      <c r="C576" s="1684"/>
      <c r="D576" s="1684"/>
      <c r="E576" s="1684"/>
      <c r="F576" s="1684"/>
      <c r="G576" s="1684"/>
      <c r="H576" s="1684"/>
      <c r="I576" s="1205"/>
      <c r="J576" s="1205"/>
      <c r="K576" s="1205"/>
      <c r="L576" s="1205"/>
      <c r="M576" s="1205"/>
      <c r="N576" s="1205"/>
      <c r="O576" s="1205"/>
    </row>
    <row r="577" spans="1:15" x14ac:dyDescent="0.35">
      <c r="A577" s="1683"/>
      <c r="B577" s="1684"/>
      <c r="C577" s="1684"/>
      <c r="D577" s="1684"/>
      <c r="E577" s="1684"/>
      <c r="F577" s="1684"/>
      <c r="G577" s="1684"/>
      <c r="H577" s="1684"/>
      <c r="I577" s="1205"/>
      <c r="J577" s="1205"/>
      <c r="K577" s="1205"/>
      <c r="L577" s="1205"/>
      <c r="M577" s="1205"/>
      <c r="N577" s="1205"/>
      <c r="O577" s="1205"/>
    </row>
    <row r="578" spans="1:15" x14ac:dyDescent="0.35">
      <c r="A578" s="1683"/>
      <c r="B578" s="1684"/>
      <c r="C578" s="1684"/>
      <c r="D578" s="1684"/>
      <c r="E578" s="1684"/>
      <c r="F578" s="1684"/>
      <c r="G578" s="1684"/>
      <c r="H578" s="1684"/>
      <c r="I578" s="1205"/>
      <c r="J578" s="1205"/>
      <c r="K578" s="1205"/>
      <c r="L578" s="1205"/>
      <c r="M578" s="1205"/>
      <c r="N578" s="1205"/>
      <c r="O578" s="1205"/>
    </row>
    <row r="579" spans="1:15" x14ac:dyDescent="0.35">
      <c r="A579" s="1683"/>
      <c r="B579" s="1684"/>
      <c r="C579" s="1684"/>
      <c r="D579" s="1684"/>
      <c r="E579" s="1684"/>
      <c r="F579" s="1684"/>
      <c r="G579" s="1684"/>
      <c r="H579" s="1684"/>
      <c r="I579" s="1205"/>
      <c r="J579" s="1205"/>
      <c r="K579" s="1205"/>
      <c r="L579" s="1205"/>
      <c r="M579" s="1205"/>
      <c r="N579" s="1205"/>
      <c r="O579" s="1205"/>
    </row>
    <row r="580" spans="1:15" x14ac:dyDescent="0.35">
      <c r="A580" s="1683"/>
      <c r="B580" s="1684"/>
      <c r="C580" s="1684"/>
      <c r="D580" s="1684"/>
      <c r="E580" s="1684"/>
      <c r="F580" s="1684"/>
      <c r="G580" s="1684"/>
      <c r="H580" s="1684"/>
      <c r="I580" s="1205"/>
      <c r="J580" s="1205"/>
      <c r="K580" s="1205"/>
      <c r="L580" s="1205"/>
      <c r="M580" s="1205"/>
      <c r="N580" s="1205"/>
      <c r="O580" s="1205"/>
    </row>
    <row r="581" spans="1:15" x14ac:dyDescent="0.35">
      <c r="A581" s="1683"/>
      <c r="B581" s="1684"/>
      <c r="C581" s="1684"/>
      <c r="D581" s="1684"/>
      <c r="E581" s="1684"/>
      <c r="F581" s="1684"/>
      <c r="G581" s="1684"/>
      <c r="H581" s="1684"/>
      <c r="I581" s="1205"/>
      <c r="J581" s="1205"/>
      <c r="K581" s="1205"/>
      <c r="L581" s="1205"/>
      <c r="M581" s="1205"/>
      <c r="N581" s="1205"/>
      <c r="O581" s="1205"/>
    </row>
    <row r="582" spans="1:15" x14ac:dyDescent="0.35">
      <c r="A582" s="1683"/>
      <c r="B582" s="1684"/>
      <c r="C582" s="1684"/>
      <c r="D582" s="1684"/>
      <c r="E582" s="1684"/>
      <c r="F582" s="1684"/>
      <c r="G582" s="1684"/>
      <c r="H582" s="1684"/>
      <c r="I582" s="1205"/>
      <c r="J582" s="1205"/>
      <c r="K582" s="1205"/>
      <c r="L582" s="1205"/>
      <c r="M582" s="1205"/>
      <c r="N582" s="1205"/>
      <c r="O582" s="1205"/>
    </row>
    <row r="583" spans="1:15" x14ac:dyDescent="0.35">
      <c r="A583" s="1683"/>
      <c r="B583" s="1684"/>
      <c r="C583" s="1684"/>
      <c r="D583" s="1684"/>
      <c r="E583" s="1684"/>
      <c r="F583" s="1684"/>
      <c r="G583" s="1684"/>
      <c r="H583" s="1684"/>
      <c r="I583" s="1205"/>
      <c r="J583" s="1205"/>
      <c r="K583" s="1205"/>
      <c r="L583" s="1205"/>
      <c r="M583" s="1205"/>
      <c r="N583" s="1205"/>
      <c r="O583" s="1205"/>
    </row>
    <row r="584" spans="1:15" x14ac:dyDescent="0.35">
      <c r="A584" s="1683"/>
      <c r="B584" s="1684"/>
      <c r="C584" s="1684"/>
      <c r="D584" s="1684"/>
      <c r="E584" s="1684"/>
      <c r="F584" s="1684"/>
      <c r="G584" s="1684"/>
      <c r="H584" s="1684"/>
      <c r="I584" s="1205"/>
      <c r="J584" s="1205"/>
      <c r="K584" s="1205"/>
      <c r="L584" s="1205"/>
      <c r="M584" s="1205"/>
      <c r="N584" s="1205"/>
      <c r="O584" s="1205"/>
    </row>
    <row r="585" spans="1:15" x14ac:dyDescent="0.35">
      <c r="A585" s="1683"/>
      <c r="B585" s="1684"/>
      <c r="C585" s="1684"/>
      <c r="D585" s="1684"/>
      <c r="E585" s="1684"/>
      <c r="F585" s="1684"/>
      <c r="G585" s="1684"/>
      <c r="H585" s="1684"/>
      <c r="I585" s="1205"/>
      <c r="J585" s="1205"/>
      <c r="K585" s="1205"/>
      <c r="L585" s="1205"/>
      <c r="M585" s="1205"/>
      <c r="N585" s="1205"/>
      <c r="O585" s="1205"/>
    </row>
    <row r="586" spans="1:15" x14ac:dyDescent="0.35">
      <c r="A586" s="1683"/>
      <c r="B586" s="1684"/>
      <c r="C586" s="1684"/>
      <c r="D586" s="1684"/>
      <c r="E586" s="1684"/>
      <c r="F586" s="1684"/>
      <c r="G586" s="1684"/>
      <c r="H586" s="1684"/>
      <c r="I586" s="1205"/>
      <c r="J586" s="1205"/>
      <c r="K586" s="1205"/>
      <c r="L586" s="1205"/>
      <c r="M586" s="1205"/>
      <c r="N586" s="1205"/>
      <c r="O586" s="1205"/>
    </row>
    <row r="587" spans="1:15" x14ac:dyDescent="0.35">
      <c r="A587" s="1683"/>
      <c r="B587" s="1684"/>
      <c r="C587" s="1684"/>
      <c r="D587" s="1684"/>
      <c r="E587" s="1684"/>
      <c r="F587" s="1684"/>
      <c r="G587" s="1684"/>
      <c r="H587" s="1684"/>
      <c r="I587" s="1205"/>
      <c r="J587" s="1205"/>
      <c r="K587" s="1205"/>
      <c r="L587" s="1205"/>
      <c r="M587" s="1205"/>
      <c r="N587" s="1205"/>
      <c r="O587" s="1205"/>
    </row>
    <row r="588" spans="1:15" x14ac:dyDescent="0.35">
      <c r="A588" s="1683"/>
      <c r="B588" s="1684"/>
      <c r="C588" s="1684"/>
      <c r="D588" s="1684"/>
      <c r="E588" s="1684"/>
      <c r="F588" s="1684"/>
      <c r="G588" s="1684"/>
      <c r="H588" s="1684"/>
      <c r="I588" s="1205"/>
      <c r="J588" s="1205"/>
      <c r="K588" s="1205"/>
      <c r="L588" s="1205"/>
      <c r="M588" s="1205"/>
      <c r="N588" s="1205"/>
      <c r="O588" s="1205"/>
    </row>
    <row r="589" spans="1:15" x14ac:dyDescent="0.35">
      <c r="A589" s="1683"/>
      <c r="B589" s="1684"/>
      <c r="C589" s="1684"/>
      <c r="D589" s="1684"/>
      <c r="E589" s="1684"/>
      <c r="F589" s="1684"/>
      <c r="G589" s="1684"/>
      <c r="H589" s="1684"/>
      <c r="I589" s="1205"/>
      <c r="J589" s="1205"/>
      <c r="K589" s="1205"/>
      <c r="L589" s="1205"/>
      <c r="M589" s="1205"/>
      <c r="N589" s="1205"/>
      <c r="O589" s="1205"/>
    </row>
    <row r="590" spans="1:15" x14ac:dyDescent="0.35">
      <c r="A590" s="1683"/>
      <c r="B590" s="1684"/>
      <c r="C590" s="1684"/>
      <c r="D590" s="1684"/>
      <c r="E590" s="1684"/>
      <c r="F590" s="1684"/>
      <c r="G590" s="1684"/>
      <c r="H590" s="1684"/>
      <c r="I590" s="1205"/>
      <c r="J590" s="1205"/>
      <c r="K590" s="1205"/>
      <c r="L590" s="1205"/>
      <c r="M590" s="1205"/>
      <c r="N590" s="1205"/>
      <c r="O590" s="1205"/>
    </row>
    <row r="591" spans="1:15" x14ac:dyDescent="0.35">
      <c r="A591" s="1683"/>
      <c r="B591" s="1684"/>
      <c r="C591" s="1684"/>
      <c r="D591" s="1684"/>
      <c r="E591" s="1684"/>
      <c r="F591" s="1684"/>
      <c r="G591" s="1684"/>
      <c r="H591" s="1684"/>
      <c r="I591" s="1205"/>
      <c r="J591" s="1205"/>
      <c r="K591" s="1205"/>
      <c r="L591" s="1205"/>
      <c r="M591" s="1205"/>
      <c r="N591" s="1205"/>
      <c r="O591" s="1205"/>
    </row>
    <row r="592" spans="1:15" x14ac:dyDescent="0.35">
      <c r="A592" s="1683"/>
      <c r="B592" s="1684"/>
      <c r="C592" s="1684"/>
      <c r="D592" s="1684"/>
      <c r="E592" s="1684"/>
      <c r="F592" s="1684"/>
      <c r="G592" s="1684"/>
      <c r="H592" s="1684"/>
      <c r="I592" s="1205"/>
      <c r="J592" s="1205"/>
      <c r="K592" s="1205"/>
      <c r="L592" s="1205"/>
      <c r="M592" s="1205"/>
      <c r="N592" s="1205"/>
      <c r="O592" s="1205"/>
    </row>
    <row r="593" spans="1:15" x14ac:dyDescent="0.35">
      <c r="A593" s="1683"/>
      <c r="B593" s="1684"/>
      <c r="C593" s="1684"/>
      <c r="D593" s="1684"/>
      <c r="E593" s="1684"/>
      <c r="F593" s="1684"/>
      <c r="G593" s="1684"/>
      <c r="H593" s="1684"/>
      <c r="I593" s="1205"/>
      <c r="J593" s="1205"/>
      <c r="K593" s="1205"/>
      <c r="L593" s="1205"/>
      <c r="M593" s="1205"/>
      <c r="N593" s="1205"/>
      <c r="O593" s="1205"/>
    </row>
    <row r="594" spans="1:15" x14ac:dyDescent="0.35">
      <c r="A594" s="1683"/>
      <c r="B594" s="1684"/>
      <c r="C594" s="1684"/>
      <c r="D594" s="1684"/>
      <c r="E594" s="1684"/>
      <c r="F594" s="1684"/>
      <c r="G594" s="1684"/>
      <c r="H594" s="1684"/>
      <c r="I594" s="1205"/>
      <c r="J594" s="1205"/>
      <c r="K594" s="1205"/>
      <c r="L594" s="1205"/>
      <c r="M594" s="1205"/>
      <c r="N594" s="1205"/>
      <c r="O594" s="1205"/>
    </row>
    <row r="595" spans="1:15" x14ac:dyDescent="0.35">
      <c r="A595" s="1683"/>
      <c r="B595" s="1684"/>
      <c r="C595" s="1684"/>
      <c r="D595" s="1684"/>
      <c r="E595" s="1684"/>
      <c r="F595" s="1684"/>
      <c r="G595" s="1684"/>
      <c r="H595" s="1684"/>
      <c r="I595" s="1205"/>
      <c r="J595" s="1205"/>
      <c r="K595" s="1205"/>
      <c r="L595" s="1205"/>
      <c r="M595" s="1205"/>
      <c r="N595" s="1205"/>
      <c r="O595" s="1205"/>
    </row>
    <row r="596" spans="1:15" x14ac:dyDescent="0.35">
      <c r="A596" s="1683"/>
      <c r="B596" s="1684"/>
      <c r="C596" s="1684"/>
      <c r="D596" s="1684"/>
      <c r="E596" s="1684"/>
      <c r="F596" s="1684"/>
      <c r="G596" s="1684"/>
      <c r="H596" s="1684"/>
      <c r="I596" s="1205"/>
      <c r="J596" s="1205"/>
      <c r="K596" s="1205"/>
      <c r="L596" s="1205"/>
      <c r="M596" s="1205"/>
      <c r="N596" s="1205"/>
      <c r="O596" s="1205"/>
    </row>
    <row r="597" spans="1:15" x14ac:dyDescent="0.35">
      <c r="A597" s="1683"/>
      <c r="B597" s="1684"/>
      <c r="C597" s="1684"/>
      <c r="D597" s="1684"/>
      <c r="E597" s="1684"/>
      <c r="F597" s="1684"/>
      <c r="G597" s="1684"/>
      <c r="H597" s="1684"/>
      <c r="I597" s="1205"/>
      <c r="J597" s="1205"/>
      <c r="K597" s="1205"/>
      <c r="L597" s="1205"/>
      <c r="M597" s="1205"/>
      <c r="N597" s="1205"/>
      <c r="O597" s="1205"/>
    </row>
    <row r="598" spans="1:15" x14ac:dyDescent="0.35">
      <c r="A598" s="1683"/>
      <c r="B598" s="1684"/>
      <c r="C598" s="1684"/>
      <c r="D598" s="1684"/>
      <c r="E598" s="1684"/>
      <c r="F598" s="1684"/>
      <c r="G598" s="1684"/>
      <c r="H598" s="1684"/>
      <c r="I598" s="1205"/>
      <c r="J598" s="1205"/>
      <c r="K598" s="1205"/>
      <c r="L598" s="1205"/>
      <c r="M598" s="1205"/>
      <c r="N598" s="1205"/>
      <c r="O598" s="1205"/>
    </row>
    <row r="599" spans="1:15" x14ac:dyDescent="0.35">
      <c r="A599" s="1683"/>
      <c r="B599" s="1684"/>
      <c r="C599" s="1684"/>
      <c r="D599" s="1684"/>
      <c r="E599" s="1684"/>
      <c r="F599" s="1684"/>
      <c r="G599" s="1684"/>
      <c r="H599" s="1684"/>
      <c r="I599" s="1205"/>
      <c r="J599" s="1205"/>
      <c r="K599" s="1205"/>
      <c r="L599" s="1205"/>
      <c r="M599" s="1205"/>
      <c r="N599" s="1205"/>
      <c r="O599" s="1205"/>
    </row>
    <row r="600" spans="1:15" x14ac:dyDescent="0.35">
      <c r="A600" s="1683"/>
      <c r="B600" s="1684"/>
      <c r="C600" s="1684"/>
      <c r="D600" s="1684"/>
      <c r="E600" s="1684"/>
      <c r="F600" s="1684"/>
      <c r="G600" s="1684"/>
      <c r="H600" s="1684"/>
      <c r="I600" s="1205"/>
      <c r="J600" s="1205"/>
      <c r="K600" s="1205"/>
      <c r="L600" s="1205"/>
      <c r="M600" s="1205"/>
      <c r="N600" s="1205"/>
      <c r="O600" s="1205"/>
    </row>
    <row r="601" spans="1:15" x14ac:dyDescent="0.35">
      <c r="A601" s="1683"/>
      <c r="B601" s="1684"/>
      <c r="C601" s="1684"/>
      <c r="D601" s="1684"/>
      <c r="E601" s="1684"/>
      <c r="F601" s="1684"/>
      <c r="G601" s="1684"/>
      <c r="H601" s="1684"/>
      <c r="I601" s="1205"/>
      <c r="J601" s="1205"/>
      <c r="K601" s="1205"/>
      <c r="L601" s="1205"/>
      <c r="M601" s="1205"/>
      <c r="N601" s="1205"/>
      <c r="O601" s="1205"/>
    </row>
    <row r="602" spans="1:15" x14ac:dyDescent="0.35">
      <c r="A602" s="1683"/>
      <c r="B602" s="1684"/>
      <c r="C602" s="1684"/>
      <c r="D602" s="1684"/>
      <c r="E602" s="1684"/>
      <c r="F602" s="1684"/>
      <c r="G602" s="1684"/>
      <c r="H602" s="1684"/>
      <c r="I602" s="1205"/>
      <c r="J602" s="1205"/>
      <c r="K602" s="1205"/>
      <c r="L602" s="1205"/>
      <c r="M602" s="1205"/>
      <c r="N602" s="1205"/>
      <c r="O602" s="1205"/>
    </row>
    <row r="603" spans="1:15" x14ac:dyDescent="0.35">
      <c r="A603" s="1683"/>
      <c r="B603" s="1684"/>
      <c r="C603" s="1684"/>
      <c r="D603" s="1684"/>
      <c r="E603" s="1684"/>
      <c r="F603" s="1684"/>
      <c r="G603" s="1684"/>
      <c r="H603" s="1684"/>
      <c r="I603" s="1205"/>
      <c r="J603" s="1205"/>
      <c r="K603" s="1205"/>
      <c r="L603" s="1205"/>
      <c r="M603" s="1205"/>
      <c r="N603" s="1205"/>
      <c r="O603" s="1205"/>
    </row>
    <row r="604" spans="1:15" x14ac:dyDescent="0.35">
      <c r="A604" s="1683"/>
      <c r="B604" s="1684"/>
      <c r="C604" s="1684"/>
      <c r="D604" s="1684"/>
      <c r="E604" s="1684"/>
      <c r="F604" s="1684"/>
      <c r="G604" s="1684"/>
      <c r="H604" s="1684"/>
      <c r="I604" s="1205"/>
      <c r="J604" s="1205"/>
      <c r="K604" s="1205"/>
      <c r="L604" s="1205"/>
      <c r="M604" s="1205"/>
      <c r="N604" s="1205"/>
      <c r="O604" s="1205"/>
    </row>
    <row r="605" spans="1:15" x14ac:dyDescent="0.35">
      <c r="A605" s="1683"/>
      <c r="B605" s="1684"/>
      <c r="C605" s="1684"/>
      <c r="D605" s="1684"/>
      <c r="E605" s="1684"/>
      <c r="F605" s="1684"/>
      <c r="G605" s="1684"/>
      <c r="H605" s="1684"/>
      <c r="I605" s="1205"/>
      <c r="J605" s="1205"/>
      <c r="K605" s="1205"/>
      <c r="L605" s="1205"/>
      <c r="M605" s="1205"/>
      <c r="N605" s="1205"/>
      <c r="O605" s="1205"/>
    </row>
    <row r="606" spans="1:15" x14ac:dyDescent="0.35">
      <c r="A606" s="1683"/>
      <c r="B606" s="1684"/>
      <c r="C606" s="1684"/>
      <c r="D606" s="1684"/>
      <c r="E606" s="1684"/>
      <c r="F606" s="1684"/>
      <c r="G606" s="1684"/>
      <c r="H606" s="1684"/>
      <c r="I606" s="1205"/>
      <c r="J606" s="1205"/>
      <c r="K606" s="1205"/>
      <c r="L606" s="1205"/>
      <c r="M606" s="1205"/>
      <c r="N606" s="1205"/>
      <c r="O606" s="1205"/>
    </row>
    <row r="607" spans="1:15" x14ac:dyDescent="0.35">
      <c r="A607" s="1683"/>
      <c r="B607" s="1684"/>
      <c r="C607" s="1684"/>
      <c r="D607" s="1684"/>
      <c r="E607" s="1684"/>
      <c r="F607" s="1684"/>
      <c r="G607" s="1684"/>
      <c r="H607" s="1684"/>
      <c r="I607" s="1205"/>
      <c r="J607" s="1205"/>
      <c r="K607" s="1205"/>
      <c r="L607" s="1205"/>
      <c r="M607" s="1205"/>
      <c r="N607" s="1205"/>
      <c r="O607" s="1205"/>
    </row>
    <row r="608" spans="1:15" x14ac:dyDescent="0.35">
      <c r="A608" s="1683"/>
      <c r="B608" s="1684"/>
      <c r="C608" s="1684"/>
      <c r="D608" s="1684"/>
      <c r="E608" s="1684"/>
      <c r="F608" s="1684"/>
      <c r="G608" s="1684"/>
      <c r="H608" s="1684"/>
      <c r="I608" s="1205"/>
      <c r="J608" s="1205"/>
      <c r="K608" s="1205"/>
      <c r="L608" s="1205"/>
      <c r="M608" s="1205"/>
      <c r="N608" s="1205"/>
      <c r="O608" s="1205"/>
    </row>
    <row r="609" spans="1:15" x14ac:dyDescent="0.35">
      <c r="A609" s="1683"/>
      <c r="B609" s="1684"/>
      <c r="C609" s="1684"/>
      <c r="D609" s="1684"/>
      <c r="E609" s="1684"/>
      <c r="F609" s="1684"/>
      <c r="G609" s="1684"/>
      <c r="H609" s="1684"/>
      <c r="I609" s="1205"/>
      <c r="J609" s="1205"/>
      <c r="K609" s="1205"/>
      <c r="L609" s="1205"/>
      <c r="M609" s="1205"/>
      <c r="N609" s="1205"/>
      <c r="O609" s="1205"/>
    </row>
    <row r="610" spans="1:15" x14ac:dyDescent="0.35">
      <c r="A610" s="1683"/>
      <c r="B610" s="1684"/>
      <c r="C610" s="1684"/>
      <c r="D610" s="1684"/>
      <c r="E610" s="1684"/>
      <c r="F610" s="1684"/>
      <c r="G610" s="1684"/>
      <c r="H610" s="1684"/>
      <c r="I610" s="1205"/>
      <c r="J610" s="1205"/>
      <c r="K610" s="1205"/>
      <c r="L610" s="1205"/>
      <c r="M610" s="1205"/>
      <c r="N610" s="1205"/>
      <c r="O610" s="1205"/>
    </row>
    <row r="611" spans="1:15" x14ac:dyDescent="0.35">
      <c r="A611" s="1683"/>
      <c r="B611" s="1684"/>
      <c r="C611" s="1684"/>
      <c r="D611" s="1684"/>
      <c r="E611" s="1684"/>
      <c r="F611" s="1684"/>
      <c r="G611" s="1684"/>
      <c r="H611" s="1684"/>
      <c r="I611" s="1205"/>
      <c r="J611" s="1205"/>
      <c r="K611" s="1205"/>
      <c r="L611" s="1205"/>
      <c r="M611" s="1205"/>
      <c r="N611" s="1205"/>
      <c r="O611" s="1205"/>
    </row>
    <row r="612" spans="1:15" x14ac:dyDescent="0.35">
      <c r="A612" s="1683"/>
      <c r="B612" s="1684"/>
      <c r="C612" s="1684"/>
      <c r="D612" s="1684"/>
      <c r="E612" s="1684"/>
      <c r="F612" s="1684"/>
      <c r="G612" s="1684"/>
      <c r="H612" s="1684"/>
      <c r="I612" s="1205"/>
      <c r="J612" s="1205"/>
      <c r="K612" s="1205"/>
      <c r="L612" s="1205"/>
      <c r="M612" s="1205"/>
      <c r="N612" s="1205"/>
      <c r="O612" s="1205"/>
    </row>
    <row r="613" spans="1:15" x14ac:dyDescent="0.35">
      <c r="A613" s="1683"/>
      <c r="B613" s="1684"/>
      <c r="C613" s="1684"/>
      <c r="D613" s="1684"/>
      <c r="E613" s="1684"/>
      <c r="F613" s="1684"/>
      <c r="G613" s="1684"/>
      <c r="H613" s="1684"/>
      <c r="I613" s="1205"/>
      <c r="J613" s="1205"/>
      <c r="K613" s="1205"/>
      <c r="L613" s="1205"/>
      <c r="M613" s="1205"/>
      <c r="N613" s="1205"/>
      <c r="O613" s="1205"/>
    </row>
    <row r="614" spans="1:15" x14ac:dyDescent="0.35">
      <c r="A614" s="1683"/>
      <c r="B614" s="1684"/>
      <c r="C614" s="1684"/>
      <c r="D614" s="1684"/>
      <c r="E614" s="1684"/>
      <c r="F614" s="1684"/>
      <c r="G614" s="1684"/>
      <c r="H614" s="1684"/>
      <c r="I614" s="1205"/>
      <c r="J614" s="1205"/>
      <c r="K614" s="1205"/>
      <c r="L614" s="1205"/>
      <c r="M614" s="1205"/>
      <c r="N614" s="1205"/>
      <c r="O614" s="1205"/>
    </row>
    <row r="615" spans="1:15" x14ac:dyDescent="0.35">
      <c r="A615" s="1683"/>
      <c r="B615" s="1684"/>
      <c r="C615" s="1684"/>
      <c r="D615" s="1684"/>
      <c r="E615" s="1684"/>
      <c r="F615" s="1684"/>
      <c r="G615" s="1684"/>
      <c r="H615" s="1684"/>
      <c r="I615" s="1205"/>
      <c r="J615" s="1205"/>
      <c r="K615" s="1205"/>
      <c r="L615" s="1205"/>
      <c r="M615" s="1205"/>
      <c r="N615" s="1205"/>
      <c r="O615" s="1205"/>
    </row>
    <row r="616" spans="1:15" x14ac:dyDescent="0.35">
      <c r="A616" s="1683"/>
      <c r="B616" s="1684"/>
      <c r="C616" s="1684"/>
      <c r="D616" s="1684"/>
      <c r="E616" s="1684"/>
      <c r="F616" s="1684"/>
      <c r="G616" s="1684"/>
      <c r="H616" s="1684"/>
      <c r="I616" s="1205"/>
      <c r="J616" s="1205"/>
      <c r="K616" s="1205"/>
      <c r="L616" s="1205"/>
      <c r="M616" s="1205"/>
      <c r="N616" s="1205"/>
      <c r="O616" s="1205"/>
    </row>
    <row r="617" spans="1:15" x14ac:dyDescent="0.35">
      <c r="A617" s="1683"/>
      <c r="B617" s="1684"/>
      <c r="C617" s="1684"/>
      <c r="D617" s="1684"/>
      <c r="E617" s="1684"/>
      <c r="F617" s="1684"/>
      <c r="G617" s="1684"/>
      <c r="H617" s="1684"/>
      <c r="I617" s="1205"/>
      <c r="J617" s="1205"/>
      <c r="K617" s="1205"/>
      <c r="L617" s="1205"/>
      <c r="M617" s="1205"/>
      <c r="N617" s="1205"/>
      <c r="O617" s="1205"/>
    </row>
    <row r="618" spans="1:15" x14ac:dyDescent="0.35">
      <c r="A618" s="1683"/>
      <c r="B618" s="1684"/>
      <c r="C618" s="1684"/>
      <c r="D618" s="1684"/>
      <c r="E618" s="1684"/>
      <c r="F618" s="1684"/>
      <c r="G618" s="1684"/>
      <c r="H618" s="1684"/>
      <c r="I618" s="1205"/>
      <c r="J618" s="1205"/>
      <c r="K618" s="1205"/>
      <c r="L618" s="1205"/>
      <c r="M618" s="1205"/>
      <c r="N618" s="1205"/>
      <c r="O618" s="1205"/>
    </row>
    <row r="619" spans="1:15" x14ac:dyDescent="0.35">
      <c r="A619" s="1683"/>
      <c r="B619" s="1684"/>
      <c r="C619" s="1684"/>
      <c r="D619" s="1684"/>
      <c r="E619" s="1684"/>
      <c r="F619" s="1684"/>
      <c r="G619" s="1684"/>
      <c r="H619" s="1684"/>
      <c r="I619" s="1205"/>
      <c r="J619" s="1205"/>
      <c r="K619" s="1205"/>
      <c r="L619" s="1205"/>
      <c r="M619" s="1205"/>
      <c r="N619" s="1205"/>
      <c r="O619" s="1205"/>
    </row>
    <row r="620" spans="1:15" x14ac:dyDescent="0.35">
      <c r="A620" s="1683"/>
      <c r="B620" s="1684"/>
      <c r="C620" s="1684"/>
      <c r="D620" s="1684"/>
      <c r="E620" s="1684"/>
      <c r="F620" s="1684"/>
      <c r="G620" s="1684"/>
      <c r="H620" s="1684"/>
      <c r="I620" s="1205"/>
      <c r="J620" s="1205"/>
      <c r="K620" s="1205"/>
      <c r="L620" s="1205"/>
      <c r="M620" s="1205"/>
      <c r="N620" s="1205"/>
      <c r="O620" s="1205"/>
    </row>
    <row r="621" spans="1:15" x14ac:dyDescent="0.35">
      <c r="A621" s="1683"/>
      <c r="B621" s="1684"/>
      <c r="C621" s="1684"/>
      <c r="D621" s="1684"/>
      <c r="E621" s="1684"/>
      <c r="F621" s="1684"/>
      <c r="G621" s="1684"/>
      <c r="H621" s="1684"/>
      <c r="I621" s="1205"/>
      <c r="J621" s="1205"/>
      <c r="K621" s="1205"/>
      <c r="L621" s="1205"/>
      <c r="M621" s="1205"/>
      <c r="N621" s="1205"/>
      <c r="O621" s="1205"/>
    </row>
    <row r="622" spans="1:15" x14ac:dyDescent="0.35">
      <c r="A622" s="1683"/>
      <c r="B622" s="1684"/>
      <c r="C622" s="1684"/>
      <c r="D622" s="1684"/>
      <c r="E622" s="1684"/>
      <c r="F622" s="1684"/>
      <c r="G622" s="1684"/>
      <c r="H622" s="1684"/>
      <c r="I622" s="1205"/>
      <c r="J622" s="1205"/>
      <c r="K622" s="1205"/>
      <c r="L622" s="1205"/>
      <c r="M622" s="1205"/>
      <c r="N622" s="1205"/>
      <c r="O622" s="1205"/>
    </row>
    <row r="623" spans="1:15" x14ac:dyDescent="0.35">
      <c r="A623" s="1683"/>
      <c r="B623" s="1684"/>
      <c r="C623" s="1684"/>
      <c r="D623" s="1684"/>
      <c r="E623" s="1684"/>
      <c r="F623" s="1684"/>
      <c r="G623" s="1684"/>
      <c r="H623" s="1684"/>
      <c r="I623" s="1205"/>
      <c r="J623" s="1205"/>
      <c r="K623" s="1205"/>
      <c r="L623" s="1205"/>
      <c r="M623" s="1205"/>
      <c r="N623" s="1205"/>
      <c r="O623" s="1205"/>
    </row>
    <row r="624" spans="1:15" x14ac:dyDescent="0.35">
      <c r="A624" s="1683"/>
      <c r="B624" s="1684"/>
      <c r="C624" s="1684"/>
      <c r="D624" s="1684"/>
      <c r="E624" s="1684"/>
      <c r="F624" s="1684"/>
      <c r="G624" s="1684"/>
      <c r="H624" s="1684"/>
      <c r="I624" s="1205"/>
      <c r="J624" s="1205"/>
      <c r="K624" s="1205"/>
      <c r="L624" s="1205"/>
      <c r="M624" s="1205"/>
      <c r="N624" s="1205"/>
      <c r="O624" s="1205"/>
    </row>
    <row r="625" spans="1:15" x14ac:dyDescent="0.35">
      <c r="A625" s="1683"/>
      <c r="B625" s="1684"/>
      <c r="C625" s="1684"/>
      <c r="D625" s="1684"/>
      <c r="E625" s="1684"/>
      <c r="F625" s="1684"/>
      <c r="G625" s="1684"/>
      <c r="H625" s="1684"/>
      <c r="I625" s="1205"/>
      <c r="J625" s="1205"/>
      <c r="K625" s="1205"/>
      <c r="L625" s="1205"/>
      <c r="M625" s="1205"/>
      <c r="N625" s="1205"/>
      <c r="O625" s="1205"/>
    </row>
    <row r="626" spans="1:15" x14ac:dyDescent="0.35">
      <c r="A626" s="1683"/>
      <c r="B626" s="1684"/>
      <c r="C626" s="1684"/>
      <c r="D626" s="1684"/>
      <c r="E626" s="1684"/>
      <c r="F626" s="1684"/>
      <c r="G626" s="1684"/>
      <c r="H626" s="1684"/>
      <c r="I626" s="1205"/>
      <c r="J626" s="1205"/>
      <c r="K626" s="1205"/>
      <c r="L626" s="1205"/>
      <c r="M626" s="1205"/>
      <c r="N626" s="1205"/>
      <c r="O626" s="1205"/>
    </row>
    <row r="627" spans="1:15" x14ac:dyDescent="0.35">
      <c r="A627" s="1683"/>
      <c r="B627" s="1684"/>
      <c r="C627" s="1684"/>
      <c r="D627" s="1684"/>
      <c r="E627" s="1684"/>
      <c r="F627" s="1684"/>
      <c r="G627" s="1684"/>
      <c r="H627" s="1684"/>
      <c r="I627" s="1205"/>
      <c r="J627" s="1205"/>
      <c r="K627" s="1205"/>
      <c r="L627" s="1205"/>
      <c r="M627" s="1205"/>
      <c r="N627" s="1205"/>
      <c r="O627" s="1205"/>
    </row>
    <row r="628" spans="1:15" x14ac:dyDescent="0.35">
      <c r="A628" s="1683"/>
      <c r="B628" s="1684"/>
      <c r="C628" s="1684"/>
      <c r="D628" s="1684"/>
      <c r="E628" s="1684"/>
      <c r="F628" s="1684"/>
      <c r="G628" s="1684"/>
      <c r="H628" s="1684"/>
      <c r="I628" s="1205"/>
      <c r="J628" s="1205"/>
      <c r="K628" s="1205"/>
      <c r="L628" s="1205"/>
      <c r="M628" s="1205"/>
      <c r="N628" s="1205"/>
      <c r="O628" s="1205"/>
    </row>
    <row r="629" spans="1:15" x14ac:dyDescent="0.35">
      <c r="A629" s="1683"/>
      <c r="B629" s="1684"/>
      <c r="C629" s="1684"/>
      <c r="D629" s="1684"/>
      <c r="E629" s="1684"/>
      <c r="F629" s="1684"/>
      <c r="G629" s="1684"/>
      <c r="H629" s="1684"/>
      <c r="I629" s="1205"/>
      <c r="J629" s="1205"/>
      <c r="K629" s="1205"/>
      <c r="L629" s="1205"/>
      <c r="M629" s="1205"/>
      <c r="N629" s="1205"/>
      <c r="O629" s="1205"/>
    </row>
    <row r="630" spans="1:15" x14ac:dyDescent="0.35">
      <c r="A630" s="1683"/>
      <c r="B630" s="1684"/>
      <c r="C630" s="1684"/>
      <c r="D630" s="1684"/>
      <c r="E630" s="1684"/>
      <c r="F630" s="1684"/>
      <c r="G630" s="1684"/>
      <c r="H630" s="1684"/>
      <c r="I630" s="1205"/>
      <c r="J630" s="1205"/>
      <c r="K630" s="1205"/>
      <c r="L630" s="1205"/>
      <c r="M630" s="1205"/>
      <c r="N630" s="1205"/>
      <c r="O630" s="1205"/>
    </row>
    <row r="631" spans="1:15" x14ac:dyDescent="0.35">
      <c r="A631" s="1683"/>
      <c r="B631" s="1684"/>
      <c r="C631" s="1684"/>
      <c r="D631" s="1684"/>
      <c r="E631" s="1684"/>
      <c r="F631" s="1684"/>
      <c r="G631" s="1684"/>
      <c r="H631" s="1684"/>
      <c r="I631" s="1205"/>
      <c r="J631" s="1205"/>
      <c r="K631" s="1205"/>
      <c r="L631" s="1205"/>
      <c r="M631" s="1205"/>
      <c r="N631" s="1205"/>
      <c r="O631" s="1205"/>
    </row>
    <row r="632" spans="1:15" x14ac:dyDescent="0.35">
      <c r="A632" s="1683"/>
      <c r="B632" s="1684"/>
      <c r="C632" s="1684"/>
      <c r="D632" s="1684"/>
      <c r="E632" s="1684"/>
      <c r="F632" s="1684"/>
      <c r="G632" s="1684"/>
      <c r="H632" s="1684"/>
      <c r="I632" s="1205"/>
      <c r="J632" s="1205"/>
      <c r="K632" s="1205"/>
      <c r="L632" s="1205"/>
      <c r="M632" s="1205"/>
      <c r="N632" s="1205"/>
      <c r="O632" s="1205"/>
    </row>
    <row r="633" spans="1:15" x14ac:dyDescent="0.35">
      <c r="A633" s="1683"/>
      <c r="B633" s="1684"/>
      <c r="C633" s="1684"/>
      <c r="D633" s="1684"/>
      <c r="E633" s="1684"/>
      <c r="F633" s="1684"/>
      <c r="G633" s="1684"/>
      <c r="H633" s="1684"/>
      <c r="I633" s="1205"/>
      <c r="J633" s="1205"/>
      <c r="K633" s="1205"/>
      <c r="L633" s="1205"/>
      <c r="M633" s="1205"/>
      <c r="N633" s="1205"/>
      <c r="O633" s="1205"/>
    </row>
    <row r="634" spans="1:15" x14ac:dyDescent="0.35">
      <c r="A634" s="1683"/>
      <c r="B634" s="1684"/>
      <c r="C634" s="1684"/>
      <c r="D634" s="1684"/>
      <c r="E634" s="1684"/>
      <c r="F634" s="1684"/>
      <c r="G634" s="1684"/>
      <c r="H634" s="1684"/>
      <c r="I634" s="1205"/>
      <c r="J634" s="1205"/>
      <c r="K634" s="1205"/>
      <c r="L634" s="1205"/>
      <c r="M634" s="1205"/>
      <c r="N634" s="1205"/>
      <c r="O634" s="1205"/>
    </row>
    <row r="635" spans="1:15" x14ac:dyDescent="0.35">
      <c r="A635" s="1683"/>
      <c r="B635" s="1684"/>
      <c r="C635" s="1684"/>
      <c r="D635" s="1684"/>
      <c r="E635" s="1684"/>
      <c r="F635" s="1684"/>
      <c r="G635" s="1684"/>
      <c r="H635" s="1684"/>
      <c r="I635" s="1205"/>
      <c r="J635" s="1205"/>
      <c r="K635" s="1205"/>
      <c r="L635" s="1205"/>
      <c r="M635" s="1205"/>
      <c r="N635" s="1205"/>
      <c r="O635" s="1205"/>
    </row>
    <row r="636" spans="1:15" x14ac:dyDescent="0.35">
      <c r="A636" s="1683"/>
      <c r="B636" s="1684"/>
      <c r="C636" s="1684"/>
      <c r="D636" s="1684"/>
      <c r="E636" s="1684"/>
      <c r="F636" s="1684"/>
      <c r="G636" s="1684"/>
      <c r="H636" s="1684"/>
      <c r="I636" s="1205"/>
      <c r="J636" s="1205"/>
      <c r="K636" s="1205"/>
      <c r="L636" s="1205"/>
      <c r="M636" s="1205"/>
      <c r="N636" s="1205"/>
      <c r="O636" s="1205"/>
    </row>
    <row r="637" spans="1:15" x14ac:dyDescent="0.35">
      <c r="A637" s="1683"/>
      <c r="B637" s="1684"/>
      <c r="C637" s="1684"/>
      <c r="D637" s="1684"/>
      <c r="E637" s="1684"/>
      <c r="F637" s="1684"/>
      <c r="G637" s="1684"/>
      <c r="H637" s="1684"/>
      <c r="I637" s="1205"/>
      <c r="J637" s="1205"/>
      <c r="K637" s="1205"/>
      <c r="L637" s="1205"/>
      <c r="M637" s="1205"/>
      <c r="N637" s="1205"/>
      <c r="O637" s="1205"/>
    </row>
    <row r="638" spans="1:15" x14ac:dyDescent="0.35">
      <c r="A638" s="1683"/>
      <c r="B638" s="1684"/>
      <c r="C638" s="1684"/>
      <c r="D638" s="1684"/>
      <c r="E638" s="1684"/>
      <c r="F638" s="1684"/>
      <c r="G638" s="1684"/>
      <c r="H638" s="1684"/>
      <c r="I638" s="1205"/>
      <c r="J638" s="1205"/>
      <c r="K638" s="1205"/>
      <c r="L638" s="1205"/>
      <c r="M638" s="1205"/>
      <c r="N638" s="1205"/>
      <c r="O638" s="1205"/>
    </row>
    <row r="639" spans="1:15" x14ac:dyDescent="0.35">
      <c r="A639" s="1683"/>
      <c r="B639" s="1684"/>
      <c r="C639" s="1684"/>
      <c r="D639" s="1684"/>
      <c r="E639" s="1684"/>
      <c r="F639" s="1684"/>
      <c r="G639" s="1684"/>
      <c r="H639" s="1684"/>
      <c r="I639" s="1205"/>
      <c r="J639" s="1205"/>
      <c r="K639" s="1205"/>
      <c r="L639" s="1205"/>
      <c r="M639" s="1205"/>
      <c r="N639" s="1205"/>
      <c r="O639" s="1205"/>
    </row>
    <row r="640" spans="1:15" x14ac:dyDescent="0.35">
      <c r="A640" s="1683"/>
      <c r="B640" s="1684"/>
      <c r="C640" s="1684"/>
      <c r="D640" s="1684"/>
      <c r="E640" s="1684"/>
      <c r="F640" s="1684"/>
      <c r="G640" s="1684"/>
      <c r="H640" s="1684"/>
      <c r="I640" s="1205"/>
      <c r="J640" s="1205"/>
      <c r="K640" s="1205"/>
      <c r="L640" s="1205"/>
      <c r="M640" s="1205"/>
      <c r="N640" s="1205"/>
      <c r="O640" s="1205"/>
    </row>
    <row r="641" spans="1:15" x14ac:dyDescent="0.35">
      <c r="A641" s="1683"/>
      <c r="B641" s="1684"/>
      <c r="C641" s="1684"/>
      <c r="D641" s="1684"/>
      <c r="E641" s="1684"/>
      <c r="F641" s="1684"/>
      <c r="G641" s="1684"/>
      <c r="H641" s="1684"/>
      <c r="I641" s="1205"/>
      <c r="J641" s="1205"/>
      <c r="K641" s="1205"/>
      <c r="L641" s="1205"/>
      <c r="M641" s="1205"/>
      <c r="N641" s="1205"/>
      <c r="O641" s="1205"/>
    </row>
    <row r="642" spans="1:15" x14ac:dyDescent="0.35">
      <c r="A642" s="1683"/>
      <c r="B642" s="1684"/>
      <c r="C642" s="1684"/>
      <c r="D642" s="1684"/>
      <c r="E642" s="1684"/>
      <c r="F642" s="1684"/>
      <c r="G642" s="1684"/>
      <c r="H642" s="1684"/>
      <c r="I642" s="1205"/>
      <c r="J642" s="1205"/>
      <c r="K642" s="1205"/>
      <c r="L642" s="1205"/>
      <c r="M642" s="1205"/>
      <c r="N642" s="1205"/>
      <c r="O642" s="1205"/>
    </row>
    <row r="643" spans="1:15" x14ac:dyDescent="0.35">
      <c r="A643" s="1683"/>
      <c r="B643" s="1684"/>
      <c r="C643" s="1684"/>
      <c r="D643" s="1684"/>
      <c r="E643" s="1684"/>
      <c r="F643" s="1684"/>
      <c r="G643" s="1684"/>
      <c r="H643" s="1684"/>
      <c r="I643" s="1205"/>
      <c r="J643" s="1205"/>
      <c r="K643" s="1205"/>
      <c r="L643" s="1205"/>
      <c r="M643" s="1205"/>
      <c r="N643" s="1205"/>
      <c r="O643" s="1205"/>
    </row>
    <row r="644" spans="1:15" x14ac:dyDescent="0.35">
      <c r="A644" s="1683"/>
      <c r="B644" s="1684"/>
      <c r="C644" s="1684"/>
      <c r="D644" s="1684"/>
      <c r="E644" s="1684"/>
      <c r="F644" s="1684"/>
      <c r="G644" s="1684"/>
      <c r="H644" s="1684"/>
      <c r="I644" s="1205"/>
      <c r="J644" s="1205"/>
      <c r="K644" s="1205"/>
      <c r="L644" s="1205"/>
      <c r="M644" s="1205"/>
      <c r="N644" s="1205"/>
      <c r="O644" s="1205"/>
    </row>
    <row r="645" spans="1:15" x14ac:dyDescent="0.35">
      <c r="A645" s="1683"/>
      <c r="B645" s="1684"/>
      <c r="C645" s="1684"/>
      <c r="D645" s="1684"/>
      <c r="E645" s="1684"/>
      <c r="F645" s="1684"/>
      <c r="G645" s="1684"/>
      <c r="H645" s="1684"/>
      <c r="I645" s="1205"/>
      <c r="J645" s="1205"/>
      <c r="K645" s="1205"/>
      <c r="L645" s="1205"/>
      <c r="M645" s="1205"/>
      <c r="N645" s="1205"/>
      <c r="O645" s="1205"/>
    </row>
    <row r="646" spans="1:15" x14ac:dyDescent="0.35">
      <c r="A646" s="1683"/>
      <c r="B646" s="1684"/>
      <c r="C646" s="1684"/>
      <c r="D646" s="1684"/>
      <c r="E646" s="1684"/>
      <c r="F646" s="1684"/>
      <c r="G646" s="1684"/>
      <c r="H646" s="1684"/>
      <c r="I646" s="1205"/>
      <c r="J646" s="1205"/>
      <c r="K646" s="1205"/>
      <c r="L646" s="1205"/>
      <c r="M646" s="1205"/>
      <c r="N646" s="1205"/>
      <c r="O646" s="1205"/>
    </row>
    <row r="647" spans="1:15" x14ac:dyDescent="0.35">
      <c r="A647" s="1683"/>
      <c r="B647" s="1684"/>
      <c r="C647" s="1684"/>
      <c r="D647" s="1684"/>
      <c r="E647" s="1684"/>
      <c r="F647" s="1684"/>
      <c r="G647" s="1684"/>
      <c r="H647" s="1684"/>
      <c r="I647" s="1205"/>
      <c r="J647" s="1205"/>
      <c r="K647" s="1205"/>
      <c r="L647" s="1205"/>
      <c r="M647" s="1205"/>
      <c r="N647" s="1205"/>
      <c r="O647" s="1205"/>
    </row>
    <row r="648" spans="1:15" x14ac:dyDescent="0.35">
      <c r="A648" s="1683"/>
      <c r="B648" s="1684"/>
      <c r="C648" s="1684"/>
      <c r="D648" s="1684"/>
      <c r="E648" s="1684"/>
      <c r="F648" s="1684"/>
      <c r="G648" s="1684"/>
      <c r="H648" s="1684"/>
      <c r="I648" s="1205"/>
      <c r="J648" s="1205"/>
      <c r="K648" s="1205"/>
      <c r="L648" s="1205"/>
      <c r="M648" s="1205"/>
      <c r="N648" s="1205"/>
      <c r="O648" s="1205"/>
    </row>
    <row r="649" spans="1:15" x14ac:dyDescent="0.35">
      <c r="A649" s="1683"/>
      <c r="B649" s="1684"/>
      <c r="C649" s="1684"/>
      <c r="D649" s="1684"/>
      <c r="E649" s="1684"/>
      <c r="F649" s="1684"/>
      <c r="G649" s="1684"/>
      <c r="H649" s="1684"/>
      <c r="I649" s="1205"/>
      <c r="J649" s="1205"/>
      <c r="K649" s="1205"/>
      <c r="L649" s="1205"/>
      <c r="M649" s="1205"/>
      <c r="N649" s="1205"/>
      <c r="O649" s="1205"/>
    </row>
    <row r="650" spans="1:15" x14ac:dyDescent="0.35">
      <c r="A650" s="1683"/>
      <c r="B650" s="1684"/>
      <c r="C650" s="1684"/>
      <c r="D650" s="1684"/>
      <c r="E650" s="1684"/>
      <c r="F650" s="1684"/>
      <c r="G650" s="1684"/>
      <c r="H650" s="1684"/>
      <c r="I650" s="1205"/>
      <c r="J650" s="1205"/>
      <c r="K650" s="1205"/>
      <c r="L650" s="1205"/>
      <c r="M650" s="1205"/>
      <c r="N650" s="1205"/>
      <c r="O650" s="1205"/>
    </row>
    <row r="651" spans="1:15" x14ac:dyDescent="0.35">
      <c r="A651" s="1683"/>
      <c r="B651" s="1684"/>
      <c r="C651" s="1684"/>
      <c r="D651" s="1684"/>
      <c r="E651" s="1684"/>
      <c r="F651" s="1684"/>
      <c r="G651" s="1684"/>
      <c r="H651" s="1684"/>
      <c r="I651" s="1205"/>
      <c r="J651" s="1205"/>
      <c r="K651" s="1205"/>
      <c r="L651" s="1205"/>
      <c r="M651" s="1205"/>
      <c r="N651" s="1205"/>
      <c r="O651" s="1205"/>
    </row>
    <row r="652" spans="1:15" x14ac:dyDescent="0.35">
      <c r="A652" s="1683"/>
      <c r="B652" s="1684"/>
      <c r="C652" s="1684"/>
      <c r="D652" s="1684"/>
      <c r="E652" s="1684"/>
      <c r="F652" s="1684"/>
      <c r="G652" s="1684"/>
      <c r="H652" s="1684"/>
      <c r="I652" s="1205"/>
      <c r="J652" s="1205"/>
      <c r="K652" s="1205"/>
      <c r="L652" s="1205"/>
      <c r="M652" s="1205"/>
      <c r="N652" s="1205"/>
      <c r="O652" s="1205"/>
    </row>
    <row r="653" spans="1:15" x14ac:dyDescent="0.35">
      <c r="A653" s="1683"/>
      <c r="B653" s="1684"/>
      <c r="C653" s="1684"/>
      <c r="D653" s="1684"/>
      <c r="E653" s="1684"/>
      <c r="F653" s="1684"/>
      <c r="G653" s="1684"/>
      <c r="H653" s="1684"/>
      <c r="I653" s="1205"/>
      <c r="J653" s="1205"/>
      <c r="K653" s="1205"/>
      <c r="L653" s="1205"/>
      <c r="M653" s="1205"/>
      <c r="N653" s="1205"/>
      <c r="O653" s="1205"/>
    </row>
    <row r="654" spans="1:15" x14ac:dyDescent="0.35">
      <c r="A654" s="1683"/>
      <c r="B654" s="1684"/>
      <c r="C654" s="1684"/>
      <c r="D654" s="1684"/>
      <c r="E654" s="1684"/>
      <c r="F654" s="1684"/>
      <c r="G654" s="1684"/>
      <c r="H654" s="1684"/>
      <c r="I654" s="1205"/>
      <c r="J654" s="1205"/>
      <c r="K654" s="1205"/>
      <c r="L654" s="1205"/>
      <c r="M654" s="1205"/>
      <c r="N654" s="1205"/>
      <c r="O654" s="1205"/>
    </row>
    <row r="655" spans="1:15" x14ac:dyDescent="0.35">
      <c r="A655" s="1683"/>
      <c r="B655" s="1684"/>
      <c r="C655" s="1684"/>
      <c r="D655" s="1684"/>
      <c r="E655" s="1684"/>
      <c r="F655" s="1684"/>
      <c r="G655" s="1684"/>
      <c r="H655" s="1684"/>
      <c r="I655" s="1205"/>
      <c r="J655" s="1205"/>
      <c r="K655" s="1205"/>
      <c r="L655" s="1205"/>
      <c r="M655" s="1205"/>
      <c r="N655" s="1205"/>
      <c r="O655" s="1205"/>
    </row>
    <row r="656" spans="1:15" x14ac:dyDescent="0.35">
      <c r="A656" s="1683"/>
      <c r="B656" s="1684"/>
      <c r="C656" s="1684"/>
      <c r="D656" s="1684"/>
      <c r="E656" s="1684"/>
      <c r="F656" s="1684"/>
      <c r="G656" s="1684"/>
      <c r="H656" s="1684"/>
      <c r="I656" s="1205"/>
      <c r="J656" s="1205"/>
      <c r="K656" s="1205"/>
      <c r="L656" s="1205"/>
      <c r="M656" s="1205"/>
      <c r="N656" s="1205"/>
      <c r="O656" s="1205"/>
    </row>
    <row r="657" spans="1:15" x14ac:dyDescent="0.35">
      <c r="A657" s="1683"/>
      <c r="B657" s="1684"/>
      <c r="C657" s="1684"/>
      <c r="D657" s="1684"/>
      <c r="E657" s="1684"/>
      <c r="F657" s="1684"/>
      <c r="G657" s="1684"/>
      <c r="H657" s="1684"/>
      <c r="I657" s="1205"/>
      <c r="J657" s="1205"/>
      <c r="K657" s="1205"/>
      <c r="L657" s="1205"/>
      <c r="M657" s="1205"/>
      <c r="N657" s="1205"/>
      <c r="O657" s="1205"/>
    </row>
    <row r="658" spans="1:15" x14ac:dyDescent="0.35">
      <c r="A658" s="1683"/>
      <c r="B658" s="1684"/>
      <c r="C658" s="1684"/>
      <c r="D658" s="1684"/>
      <c r="E658" s="1684"/>
      <c r="F658" s="1684"/>
      <c r="G658" s="1684"/>
      <c r="H658" s="1684"/>
      <c r="I658" s="1205"/>
      <c r="J658" s="1205"/>
      <c r="K658" s="1205"/>
      <c r="L658" s="1205"/>
      <c r="M658" s="1205"/>
      <c r="N658" s="1205"/>
      <c r="O658" s="1205"/>
    </row>
    <row r="659" spans="1:15" x14ac:dyDescent="0.35">
      <c r="A659" s="1683"/>
      <c r="B659" s="1684"/>
      <c r="C659" s="1684"/>
      <c r="D659" s="1684"/>
      <c r="E659" s="1684"/>
      <c r="F659" s="1684"/>
      <c r="G659" s="1684"/>
      <c r="H659" s="1684"/>
      <c r="I659" s="1205"/>
      <c r="J659" s="1205"/>
      <c r="K659" s="1205"/>
      <c r="L659" s="1205"/>
      <c r="M659" s="1205"/>
      <c r="N659" s="1205"/>
      <c r="O659" s="1205"/>
    </row>
    <row r="660" spans="1:15" x14ac:dyDescent="0.35">
      <c r="A660" s="1683"/>
      <c r="B660" s="1684"/>
      <c r="C660" s="1684"/>
      <c r="D660" s="1684"/>
      <c r="E660" s="1684"/>
      <c r="F660" s="1684"/>
      <c r="G660" s="1684"/>
      <c r="H660" s="1684"/>
      <c r="I660" s="1205"/>
      <c r="J660" s="1205"/>
      <c r="K660" s="1205"/>
      <c r="L660" s="1205"/>
      <c r="M660" s="1205"/>
      <c r="N660" s="1205"/>
      <c r="O660" s="1205"/>
    </row>
    <row r="661" spans="1:15" x14ac:dyDescent="0.35">
      <c r="A661" s="1683"/>
      <c r="B661" s="1684"/>
      <c r="C661" s="1684"/>
      <c r="D661" s="1684"/>
      <c r="E661" s="1684"/>
      <c r="F661" s="1684"/>
      <c r="G661" s="1684"/>
      <c r="H661" s="1684"/>
      <c r="I661" s="1205"/>
      <c r="J661" s="1205"/>
      <c r="K661" s="1205"/>
      <c r="L661" s="1205"/>
      <c r="M661" s="1205"/>
      <c r="N661" s="1205"/>
      <c r="O661" s="1205"/>
    </row>
    <row r="662" spans="1:15" x14ac:dyDescent="0.35">
      <c r="A662" s="1683"/>
      <c r="B662" s="1684"/>
      <c r="C662" s="1684"/>
      <c r="D662" s="1684"/>
      <c r="E662" s="1684"/>
      <c r="F662" s="1684"/>
      <c r="G662" s="1684"/>
      <c r="H662" s="1684"/>
      <c r="I662" s="1205"/>
      <c r="J662" s="1205"/>
      <c r="K662" s="1205"/>
      <c r="L662" s="1205"/>
      <c r="M662" s="1205"/>
      <c r="N662" s="1205"/>
      <c r="O662" s="1205"/>
    </row>
    <row r="663" spans="1:15" x14ac:dyDescent="0.35">
      <c r="A663" s="1683"/>
      <c r="B663" s="1684"/>
      <c r="C663" s="1684"/>
      <c r="D663" s="1684"/>
      <c r="E663" s="1684"/>
      <c r="F663" s="1684"/>
      <c r="G663" s="1684"/>
      <c r="H663" s="1684"/>
      <c r="I663" s="1205"/>
      <c r="J663" s="1205"/>
      <c r="K663" s="1205"/>
      <c r="L663" s="1205"/>
      <c r="M663" s="1205"/>
      <c r="N663" s="1205"/>
      <c r="O663" s="1205"/>
    </row>
    <row r="664" spans="1:15" x14ac:dyDescent="0.35">
      <c r="A664" s="1683"/>
      <c r="B664" s="1684"/>
      <c r="C664" s="1684"/>
      <c r="D664" s="1684"/>
      <c r="E664" s="1684"/>
      <c r="F664" s="1684"/>
      <c r="G664" s="1684"/>
      <c r="H664" s="1684"/>
      <c r="I664" s="1205"/>
      <c r="J664" s="1205"/>
      <c r="K664" s="1205"/>
      <c r="L664" s="1205"/>
      <c r="M664" s="1205"/>
      <c r="N664" s="1205"/>
      <c r="O664" s="1205"/>
    </row>
    <row r="665" spans="1:15" x14ac:dyDescent="0.35">
      <c r="A665" s="1683"/>
      <c r="B665" s="1684"/>
      <c r="C665" s="1684"/>
      <c r="D665" s="1684"/>
      <c r="E665" s="1684"/>
      <c r="F665" s="1684"/>
      <c r="G665" s="1684"/>
      <c r="H665" s="1684"/>
      <c r="I665" s="1205"/>
      <c r="J665" s="1205"/>
      <c r="K665" s="1205"/>
      <c r="L665" s="1205"/>
      <c r="M665" s="1205"/>
      <c r="N665" s="1205"/>
      <c r="O665" s="1205"/>
    </row>
    <row r="666" spans="1:15" x14ac:dyDescent="0.35">
      <c r="A666" s="1683"/>
      <c r="B666" s="1684"/>
      <c r="C666" s="1684"/>
      <c r="D666" s="1684"/>
      <c r="E666" s="1684"/>
      <c r="F666" s="1684"/>
      <c r="G666" s="1684"/>
      <c r="H666" s="1684"/>
      <c r="I666" s="1205"/>
      <c r="J666" s="1205"/>
      <c r="K666" s="1205"/>
      <c r="L666" s="1205"/>
      <c r="M666" s="1205"/>
      <c r="N666" s="1205"/>
      <c r="O666" s="1205"/>
    </row>
    <row r="667" spans="1:15" x14ac:dyDescent="0.35">
      <c r="A667" s="1683"/>
      <c r="B667" s="1684"/>
      <c r="C667" s="1684"/>
      <c r="D667" s="1684"/>
      <c r="E667" s="1684"/>
      <c r="F667" s="1684"/>
      <c r="G667" s="1684"/>
      <c r="H667" s="1684"/>
      <c r="I667" s="1205"/>
      <c r="J667" s="1205"/>
      <c r="K667" s="1205"/>
      <c r="L667" s="1205"/>
      <c r="M667" s="1205"/>
      <c r="N667" s="1205"/>
      <c r="O667" s="1205"/>
    </row>
    <row r="668" spans="1:15" x14ac:dyDescent="0.35">
      <c r="A668" s="1683"/>
      <c r="B668" s="1684"/>
      <c r="C668" s="1684"/>
      <c r="D668" s="1684"/>
      <c r="E668" s="1684"/>
      <c r="F668" s="1684"/>
      <c r="G668" s="1684"/>
      <c r="H668" s="1684"/>
      <c r="I668" s="1205"/>
      <c r="J668" s="1205"/>
      <c r="K668" s="1205"/>
      <c r="L668" s="1205"/>
      <c r="M668" s="1205"/>
      <c r="N668" s="1205"/>
      <c r="O668" s="1205"/>
    </row>
    <row r="669" spans="1:15" x14ac:dyDescent="0.35">
      <c r="A669" s="1683"/>
      <c r="B669" s="1684"/>
      <c r="C669" s="1684"/>
      <c r="D669" s="1684"/>
      <c r="E669" s="1684"/>
      <c r="F669" s="1684"/>
      <c r="G669" s="1684"/>
      <c r="H669" s="1684"/>
      <c r="I669" s="1205"/>
      <c r="J669" s="1205"/>
      <c r="K669" s="1205"/>
      <c r="L669" s="1205"/>
      <c r="M669" s="1205"/>
      <c r="N669" s="1205"/>
      <c r="O669" s="1205"/>
    </row>
    <row r="670" spans="1:15" x14ac:dyDescent="0.35">
      <c r="A670" s="1683"/>
      <c r="B670" s="1684"/>
      <c r="C670" s="1684"/>
      <c r="D670" s="1684"/>
      <c r="E670" s="1684"/>
      <c r="F670" s="1684"/>
      <c r="G670" s="1684"/>
      <c r="H670" s="1684"/>
      <c r="I670" s="1205"/>
      <c r="J670" s="1205"/>
      <c r="K670" s="1205"/>
      <c r="L670" s="1205"/>
      <c r="M670" s="1205"/>
      <c r="N670" s="1205"/>
      <c r="O670" s="1205"/>
    </row>
    <row r="671" spans="1:15" x14ac:dyDescent="0.35">
      <c r="A671" s="1683"/>
      <c r="B671" s="1684"/>
      <c r="C671" s="1684"/>
      <c r="D671" s="1684"/>
      <c r="E671" s="1684"/>
      <c r="F671" s="1684"/>
      <c r="G671" s="1684"/>
      <c r="H671" s="1684"/>
      <c r="I671" s="1205"/>
      <c r="J671" s="1205"/>
      <c r="K671" s="1205"/>
      <c r="L671" s="1205"/>
      <c r="M671" s="1205"/>
      <c r="N671" s="1205"/>
      <c r="O671" s="1205"/>
    </row>
    <row r="672" spans="1:15" x14ac:dyDescent="0.35">
      <c r="A672" s="1683"/>
      <c r="B672" s="1684"/>
      <c r="C672" s="1684"/>
      <c r="D672" s="1684"/>
      <c r="E672" s="1684"/>
      <c r="F672" s="1684"/>
      <c r="G672" s="1684"/>
      <c r="H672" s="1684"/>
      <c r="I672" s="1205"/>
      <c r="J672" s="1205"/>
      <c r="K672" s="1205"/>
      <c r="L672" s="1205"/>
      <c r="M672" s="1205"/>
      <c r="N672" s="1205"/>
      <c r="O672" s="1205"/>
    </row>
    <row r="673" spans="1:15" x14ac:dyDescent="0.35">
      <c r="A673" s="1683"/>
      <c r="B673" s="1684"/>
      <c r="C673" s="1684"/>
      <c r="D673" s="1684"/>
      <c r="E673" s="1684"/>
      <c r="F673" s="1684"/>
      <c r="G673" s="1684"/>
      <c r="H673" s="1684"/>
      <c r="I673" s="1205"/>
      <c r="J673" s="1205"/>
      <c r="K673" s="1205"/>
      <c r="L673" s="1205"/>
      <c r="M673" s="1205"/>
      <c r="N673" s="1205"/>
      <c r="O673" s="1205"/>
    </row>
    <row r="674" spans="1:15" x14ac:dyDescent="0.35">
      <c r="A674" s="1683"/>
      <c r="B674" s="1684"/>
      <c r="C674" s="1684"/>
      <c r="D674" s="1684"/>
      <c r="E674" s="1684"/>
      <c r="F674" s="1684"/>
      <c r="G674" s="1684"/>
      <c r="H674" s="1684"/>
      <c r="I674" s="1205"/>
      <c r="J674" s="1205"/>
      <c r="K674" s="1205"/>
      <c r="L674" s="1205"/>
      <c r="M674" s="1205"/>
      <c r="N674" s="1205"/>
      <c r="O674" s="1205"/>
    </row>
    <row r="675" spans="1:15" x14ac:dyDescent="0.35">
      <c r="A675" s="1683"/>
      <c r="B675" s="1684"/>
      <c r="C675" s="1684"/>
      <c r="D675" s="1684"/>
      <c r="E675" s="1684"/>
      <c r="F675" s="1684"/>
      <c r="G675" s="1684"/>
      <c r="H675" s="1684"/>
      <c r="I675" s="1205"/>
      <c r="J675" s="1205"/>
      <c r="K675" s="1205"/>
      <c r="L675" s="1205"/>
      <c r="M675" s="1205"/>
      <c r="N675" s="1205"/>
      <c r="O675" s="1205"/>
    </row>
    <row r="676" spans="1:15" x14ac:dyDescent="0.35">
      <c r="A676" s="1683"/>
      <c r="B676" s="1684"/>
      <c r="C676" s="1684"/>
      <c r="D676" s="1684"/>
      <c r="E676" s="1684"/>
      <c r="F676" s="1684"/>
      <c r="G676" s="1684"/>
      <c r="H676" s="1684"/>
      <c r="I676" s="1205"/>
      <c r="J676" s="1205"/>
      <c r="K676" s="1205"/>
      <c r="L676" s="1205"/>
      <c r="M676" s="1205"/>
      <c r="N676" s="1205"/>
      <c r="O676" s="1205"/>
    </row>
    <row r="677" spans="1:15" x14ac:dyDescent="0.35">
      <c r="A677" s="1683"/>
      <c r="B677" s="1684"/>
      <c r="C677" s="1684"/>
      <c r="D677" s="1684"/>
      <c r="E677" s="1684"/>
      <c r="F677" s="1684"/>
      <c r="G677" s="1684"/>
      <c r="H677" s="1684"/>
      <c r="I677" s="1205"/>
      <c r="J677" s="1205"/>
      <c r="K677" s="1205"/>
      <c r="L677" s="1205"/>
      <c r="M677" s="1205"/>
      <c r="N677" s="1205"/>
      <c r="O677" s="1205"/>
    </row>
    <row r="678" spans="1:15" x14ac:dyDescent="0.35">
      <c r="A678" s="1683"/>
      <c r="B678" s="1684"/>
      <c r="C678" s="1684"/>
      <c r="D678" s="1684"/>
      <c r="E678" s="1684"/>
      <c r="F678" s="1684"/>
      <c r="G678" s="1684"/>
      <c r="H678" s="1684"/>
      <c r="I678" s="1205"/>
      <c r="J678" s="1205"/>
      <c r="K678" s="1205"/>
      <c r="L678" s="1205"/>
      <c r="M678" s="1205"/>
      <c r="N678" s="1205"/>
      <c r="O678" s="1205"/>
    </row>
    <row r="679" spans="1:15" x14ac:dyDescent="0.35">
      <c r="A679" s="1683"/>
      <c r="B679" s="1684"/>
      <c r="C679" s="1684"/>
      <c r="D679" s="1684"/>
      <c r="E679" s="1684"/>
      <c r="F679" s="1684"/>
      <c r="G679" s="1684"/>
      <c r="H679" s="1684"/>
      <c r="I679" s="1205"/>
      <c r="J679" s="1205"/>
      <c r="K679" s="1205"/>
      <c r="L679" s="1205"/>
      <c r="M679" s="1205"/>
      <c r="N679" s="1205"/>
      <c r="O679" s="1205"/>
    </row>
    <row r="680" spans="1:15" x14ac:dyDescent="0.35">
      <c r="A680" s="1683"/>
      <c r="B680" s="1684"/>
      <c r="C680" s="1684"/>
      <c r="D680" s="1684"/>
      <c r="E680" s="1684"/>
      <c r="F680" s="1684"/>
      <c r="G680" s="1684"/>
      <c r="H680" s="1684"/>
      <c r="I680" s="1205"/>
      <c r="J680" s="1205"/>
      <c r="K680" s="1205"/>
      <c r="L680" s="1205"/>
      <c r="M680" s="1205"/>
      <c r="N680" s="1205"/>
      <c r="O680" s="1205"/>
    </row>
    <row r="681" spans="1:15" x14ac:dyDescent="0.35">
      <c r="A681" s="1683"/>
      <c r="B681" s="1684"/>
      <c r="C681" s="1684"/>
      <c r="D681" s="1684"/>
      <c r="E681" s="1684"/>
      <c r="F681" s="1684"/>
      <c r="G681" s="1684"/>
      <c r="H681" s="1684"/>
      <c r="I681" s="1205"/>
      <c r="J681" s="1205"/>
      <c r="K681" s="1205"/>
      <c r="L681" s="1205"/>
      <c r="M681" s="1205"/>
      <c r="N681" s="1205"/>
      <c r="O681" s="1205"/>
    </row>
    <row r="682" spans="1:15" x14ac:dyDescent="0.35">
      <c r="A682" s="1683"/>
      <c r="B682" s="1684"/>
      <c r="C682" s="1684"/>
      <c r="D682" s="1684"/>
      <c r="E682" s="1684"/>
      <c r="F682" s="1684"/>
      <c r="G682" s="1684"/>
      <c r="H682" s="1684"/>
      <c r="I682" s="1205"/>
      <c r="J682" s="1205"/>
      <c r="K682" s="1205"/>
      <c r="L682" s="1205"/>
      <c r="M682" s="1205"/>
      <c r="N682" s="1205"/>
      <c r="O682" s="1205"/>
    </row>
    <row r="683" spans="1:15" x14ac:dyDescent="0.35">
      <c r="A683" s="1683"/>
      <c r="B683" s="1684"/>
      <c r="C683" s="1684"/>
      <c r="D683" s="1684"/>
      <c r="E683" s="1684"/>
      <c r="F683" s="1684"/>
      <c r="G683" s="1684"/>
      <c r="H683" s="1684"/>
      <c r="I683" s="1205"/>
      <c r="J683" s="1205"/>
      <c r="K683" s="1205"/>
      <c r="L683" s="1205"/>
      <c r="M683" s="1205"/>
      <c r="N683" s="1205"/>
      <c r="O683" s="1205"/>
    </row>
    <row r="684" spans="1:15" x14ac:dyDescent="0.35">
      <c r="A684" s="1683"/>
      <c r="B684" s="1684"/>
      <c r="C684" s="1684"/>
      <c r="D684" s="1684"/>
      <c r="E684" s="1684"/>
      <c r="F684" s="1684"/>
      <c r="G684" s="1684"/>
      <c r="H684" s="1684"/>
      <c r="I684" s="1205"/>
      <c r="J684" s="1205"/>
      <c r="K684" s="1205"/>
      <c r="L684" s="1205"/>
      <c r="M684" s="1205"/>
      <c r="N684" s="1205"/>
      <c r="O684" s="1205"/>
    </row>
    <row r="685" spans="1:15" x14ac:dyDescent="0.35">
      <c r="A685" s="1683"/>
      <c r="B685" s="1684"/>
      <c r="C685" s="1684"/>
      <c r="D685" s="1684"/>
      <c r="E685" s="1684"/>
      <c r="F685" s="1684"/>
      <c r="G685" s="1684"/>
      <c r="H685" s="1684"/>
      <c r="I685" s="1205"/>
      <c r="J685" s="1205"/>
      <c r="K685" s="1205"/>
      <c r="L685" s="1205"/>
      <c r="M685" s="1205"/>
      <c r="N685" s="1205"/>
      <c r="O685" s="1205"/>
    </row>
    <row r="686" spans="1:15" x14ac:dyDescent="0.35">
      <c r="A686" s="1683"/>
      <c r="B686" s="1684"/>
      <c r="C686" s="1684"/>
      <c r="D686" s="1684"/>
      <c r="E686" s="1684"/>
      <c r="F686" s="1684"/>
      <c r="G686" s="1684"/>
      <c r="H686" s="1684"/>
      <c r="I686" s="1205"/>
      <c r="J686" s="1205"/>
      <c r="K686" s="1205"/>
      <c r="L686" s="1205"/>
      <c r="M686" s="1205"/>
      <c r="N686" s="1205"/>
      <c r="O686" s="1205"/>
    </row>
    <row r="687" spans="1:15" x14ac:dyDescent="0.35">
      <c r="A687" s="1683"/>
      <c r="B687" s="1684"/>
      <c r="C687" s="1684"/>
      <c r="D687" s="1684"/>
      <c r="E687" s="1684"/>
      <c r="F687" s="1684"/>
      <c r="G687" s="1684"/>
      <c r="H687" s="1684"/>
      <c r="I687" s="1205"/>
      <c r="J687" s="1205"/>
      <c r="K687" s="1205"/>
      <c r="L687" s="1205"/>
      <c r="M687" s="1205"/>
      <c r="N687" s="1205"/>
      <c r="O687" s="1205"/>
    </row>
    <row r="688" spans="1:15" x14ac:dyDescent="0.35">
      <c r="A688" s="1683"/>
      <c r="B688" s="1684"/>
      <c r="C688" s="1684"/>
      <c r="D688" s="1684"/>
      <c r="E688" s="1684"/>
      <c r="F688" s="1684"/>
      <c r="G688" s="1684"/>
      <c r="H688" s="1684"/>
      <c r="I688" s="1205"/>
      <c r="J688" s="1205"/>
      <c r="K688" s="1205"/>
      <c r="L688" s="1205"/>
      <c r="M688" s="1205"/>
      <c r="N688" s="1205"/>
      <c r="O688" s="1205"/>
    </row>
    <row r="689" spans="1:15" x14ac:dyDescent="0.35">
      <c r="A689" s="1683"/>
      <c r="B689" s="1684"/>
      <c r="C689" s="1684"/>
      <c r="D689" s="1684"/>
      <c r="E689" s="1684"/>
      <c r="F689" s="1684"/>
      <c r="G689" s="1684"/>
      <c r="H689" s="1684"/>
      <c r="I689" s="1205"/>
      <c r="J689" s="1205"/>
      <c r="K689" s="1205"/>
      <c r="L689" s="1205"/>
      <c r="M689" s="1205"/>
      <c r="N689" s="1205"/>
      <c r="O689" s="1205"/>
    </row>
    <row r="690" spans="1:15" x14ac:dyDescent="0.35">
      <c r="A690" s="1683"/>
      <c r="B690" s="1684"/>
      <c r="C690" s="1684"/>
      <c r="D690" s="1684"/>
      <c r="E690" s="1684"/>
      <c r="F690" s="1684"/>
      <c r="G690" s="1684"/>
      <c r="H690" s="1684"/>
      <c r="I690" s="1205"/>
      <c r="J690" s="1205"/>
      <c r="K690" s="1205"/>
      <c r="L690" s="1205"/>
      <c r="M690" s="1205"/>
      <c r="N690" s="1205"/>
      <c r="O690" s="1205"/>
    </row>
    <row r="691" spans="1:15" x14ac:dyDescent="0.35">
      <c r="A691" s="1683"/>
      <c r="B691" s="1684"/>
      <c r="C691" s="1684"/>
      <c r="D691" s="1684"/>
      <c r="E691" s="1684"/>
      <c r="F691" s="1684"/>
      <c r="G691" s="1684"/>
      <c r="H691" s="1684"/>
      <c r="I691" s="1205"/>
      <c r="J691" s="1205"/>
      <c r="K691" s="1205"/>
      <c r="L691" s="1205"/>
      <c r="M691" s="1205"/>
      <c r="N691" s="1205"/>
      <c r="O691" s="1205"/>
    </row>
    <row r="692" spans="1:15" x14ac:dyDescent="0.35">
      <c r="A692" s="1683"/>
      <c r="B692" s="1684"/>
      <c r="C692" s="1684"/>
      <c r="D692" s="1684"/>
      <c r="E692" s="1684"/>
      <c r="F692" s="1684"/>
      <c r="G692" s="1684"/>
      <c r="H692" s="1684"/>
      <c r="I692" s="1205"/>
      <c r="J692" s="1205"/>
      <c r="K692" s="1205"/>
      <c r="L692" s="1205"/>
      <c r="M692" s="1205"/>
      <c r="N692" s="1205"/>
      <c r="O692" s="1205"/>
    </row>
    <row r="693" spans="1:15" x14ac:dyDescent="0.35">
      <c r="A693" s="1683"/>
      <c r="B693" s="1684"/>
      <c r="C693" s="1684"/>
      <c r="D693" s="1684"/>
      <c r="E693" s="1684"/>
      <c r="F693" s="1684"/>
      <c r="G693" s="1684"/>
      <c r="H693" s="1684"/>
      <c r="I693" s="1205"/>
      <c r="J693" s="1205"/>
      <c r="K693" s="1205"/>
      <c r="L693" s="1205"/>
      <c r="M693" s="1205"/>
      <c r="N693" s="1205"/>
      <c r="O693" s="1205"/>
    </row>
    <row r="694" spans="1:15" x14ac:dyDescent="0.35">
      <c r="A694" s="1683"/>
      <c r="B694" s="1684"/>
      <c r="C694" s="1684"/>
      <c r="D694" s="1684"/>
      <c r="E694" s="1684"/>
      <c r="F694" s="1684"/>
      <c r="G694" s="1684"/>
      <c r="H694" s="1684"/>
      <c r="I694" s="1205"/>
      <c r="J694" s="1205"/>
      <c r="K694" s="1205"/>
      <c r="L694" s="1205"/>
      <c r="M694" s="1205"/>
      <c r="N694" s="1205"/>
      <c r="O694" s="1205"/>
    </row>
    <row r="695" spans="1:15" x14ac:dyDescent="0.35">
      <c r="A695" s="1683"/>
      <c r="B695" s="1684"/>
      <c r="C695" s="1684"/>
      <c r="D695" s="1684"/>
      <c r="E695" s="1684"/>
      <c r="F695" s="1684"/>
      <c r="G695" s="1684"/>
      <c r="H695" s="1684"/>
      <c r="I695" s="1205"/>
      <c r="J695" s="1205"/>
      <c r="K695" s="1205"/>
      <c r="L695" s="1205"/>
      <c r="M695" s="1205"/>
      <c r="N695" s="1205"/>
      <c r="O695" s="1205"/>
    </row>
    <row r="696" spans="1:15" x14ac:dyDescent="0.35">
      <c r="A696" s="1683"/>
      <c r="B696" s="1684"/>
      <c r="C696" s="1684"/>
      <c r="D696" s="1684"/>
      <c r="E696" s="1684"/>
      <c r="F696" s="1684"/>
      <c r="G696" s="1684"/>
      <c r="H696" s="1684"/>
      <c r="I696" s="1205"/>
      <c r="J696" s="1205"/>
      <c r="K696" s="1205"/>
      <c r="L696" s="1205"/>
      <c r="M696" s="1205"/>
      <c r="N696" s="1205"/>
      <c r="O696" s="1205"/>
    </row>
    <row r="697" spans="1:15" x14ac:dyDescent="0.35">
      <c r="A697" s="1683"/>
      <c r="B697" s="1684"/>
      <c r="C697" s="1684"/>
      <c r="D697" s="1684"/>
      <c r="E697" s="1684"/>
      <c r="F697" s="1684"/>
      <c r="G697" s="1684"/>
      <c r="H697" s="1684"/>
      <c r="I697" s="1205"/>
      <c r="J697" s="1205"/>
      <c r="K697" s="1205"/>
      <c r="L697" s="1205"/>
      <c r="M697" s="1205"/>
      <c r="N697" s="1205"/>
      <c r="O697" s="1205"/>
    </row>
    <row r="698" spans="1:15" x14ac:dyDescent="0.35">
      <c r="A698" s="1683"/>
      <c r="B698" s="1684"/>
      <c r="C698" s="1684"/>
      <c r="D698" s="1684"/>
      <c r="E698" s="1684"/>
      <c r="F698" s="1684"/>
      <c r="G698" s="1684"/>
      <c r="H698" s="1684"/>
      <c r="I698" s="1205"/>
      <c r="J698" s="1205"/>
      <c r="K698" s="1205"/>
      <c r="L698" s="1205"/>
      <c r="M698" s="1205"/>
      <c r="N698" s="1205"/>
      <c r="O698" s="1205"/>
    </row>
    <row r="699" spans="1:15" x14ac:dyDescent="0.35">
      <c r="A699" s="1683"/>
      <c r="B699" s="1684"/>
      <c r="C699" s="1684"/>
      <c r="D699" s="1684"/>
      <c r="E699" s="1684"/>
      <c r="F699" s="1684"/>
      <c r="G699" s="1684"/>
      <c r="H699" s="1684"/>
      <c r="I699" s="1205"/>
      <c r="J699" s="1205"/>
      <c r="K699" s="1205"/>
      <c r="L699" s="1205"/>
      <c r="M699" s="1205"/>
      <c r="N699" s="1205"/>
      <c r="O699" s="1205"/>
    </row>
    <row r="700" spans="1:15" x14ac:dyDescent="0.35">
      <c r="A700" s="1683"/>
      <c r="B700" s="1684"/>
      <c r="C700" s="1684"/>
      <c r="D700" s="1684"/>
      <c r="E700" s="1684"/>
      <c r="F700" s="1684"/>
      <c r="G700" s="1684"/>
      <c r="H700" s="1684"/>
      <c r="I700" s="1205"/>
      <c r="J700" s="1205"/>
      <c r="K700" s="1205"/>
      <c r="L700" s="1205"/>
      <c r="M700" s="1205"/>
      <c r="N700" s="1205"/>
      <c r="O700" s="1205"/>
    </row>
    <row r="701" spans="1:15" x14ac:dyDescent="0.35">
      <c r="A701" s="1683"/>
      <c r="B701" s="1684"/>
      <c r="C701" s="1684"/>
      <c r="D701" s="1684"/>
      <c r="E701" s="1684"/>
      <c r="F701" s="1684"/>
      <c r="G701" s="1684"/>
      <c r="H701" s="1684"/>
      <c r="I701" s="1205"/>
      <c r="J701" s="1205"/>
      <c r="K701" s="1205"/>
      <c r="L701" s="1205"/>
      <c r="M701" s="1205"/>
      <c r="N701" s="1205"/>
      <c r="O701" s="1205"/>
    </row>
    <row r="702" spans="1:15" x14ac:dyDescent="0.35">
      <c r="A702" s="1683"/>
      <c r="B702" s="1684"/>
      <c r="C702" s="1684"/>
      <c r="D702" s="1684"/>
      <c r="E702" s="1684"/>
      <c r="F702" s="1684"/>
      <c r="G702" s="1684"/>
      <c r="H702" s="1684"/>
      <c r="I702" s="1205"/>
      <c r="J702" s="1205"/>
      <c r="K702" s="1205"/>
      <c r="L702" s="1205"/>
      <c r="M702" s="1205"/>
      <c r="N702" s="1205"/>
      <c r="O702" s="1205"/>
    </row>
    <row r="703" spans="1:15" x14ac:dyDescent="0.35">
      <c r="A703" s="1683"/>
      <c r="B703" s="1684"/>
      <c r="C703" s="1684"/>
      <c r="D703" s="1684"/>
      <c r="E703" s="1684"/>
      <c r="F703" s="1684"/>
      <c r="G703" s="1684"/>
      <c r="H703" s="1684"/>
      <c r="I703" s="1205"/>
      <c r="J703" s="1205"/>
      <c r="K703" s="1205"/>
      <c r="L703" s="1205"/>
      <c r="M703" s="1205"/>
      <c r="N703" s="1205"/>
      <c r="O703" s="1205"/>
    </row>
    <row r="704" spans="1:15" x14ac:dyDescent="0.35">
      <c r="A704" s="1683"/>
      <c r="B704" s="1684"/>
      <c r="C704" s="1684"/>
      <c r="D704" s="1684"/>
      <c r="E704" s="1684"/>
      <c r="F704" s="1684"/>
      <c r="G704" s="1684"/>
      <c r="H704" s="1684"/>
      <c r="I704" s="1205"/>
      <c r="J704" s="1205"/>
      <c r="K704" s="1205"/>
      <c r="L704" s="1205"/>
      <c r="M704" s="1205"/>
      <c r="N704" s="1205"/>
      <c r="O704" s="1205"/>
    </row>
    <row r="705" spans="1:15" x14ac:dyDescent="0.35">
      <c r="A705" s="1683"/>
      <c r="B705" s="1684"/>
      <c r="C705" s="1684"/>
      <c r="D705" s="1684"/>
      <c r="E705" s="1684"/>
      <c r="F705" s="1684"/>
      <c r="G705" s="1684"/>
      <c r="H705" s="1684"/>
      <c r="I705" s="1205"/>
      <c r="J705" s="1205"/>
      <c r="K705" s="1205"/>
      <c r="L705" s="1205"/>
      <c r="M705" s="1205"/>
      <c r="N705" s="1205"/>
      <c r="O705" s="1205"/>
    </row>
    <row r="706" spans="1:15" x14ac:dyDescent="0.35">
      <c r="A706" s="1683"/>
      <c r="B706" s="1684"/>
      <c r="C706" s="1684"/>
      <c r="D706" s="1684"/>
      <c r="E706" s="1684"/>
      <c r="F706" s="1684"/>
      <c r="G706" s="1684"/>
      <c r="H706" s="1684"/>
      <c r="I706" s="1205"/>
      <c r="J706" s="1205"/>
      <c r="K706" s="1205"/>
      <c r="L706" s="1205"/>
      <c r="M706" s="1205"/>
      <c r="N706" s="1205"/>
      <c r="O706" s="1205"/>
    </row>
    <row r="707" spans="1:15" x14ac:dyDescent="0.35">
      <c r="A707" s="1683"/>
      <c r="B707" s="1684"/>
      <c r="C707" s="1684"/>
      <c r="D707" s="1684"/>
      <c r="E707" s="1684"/>
      <c r="F707" s="1684"/>
      <c r="G707" s="1684"/>
      <c r="H707" s="1684"/>
      <c r="I707" s="1205"/>
      <c r="J707" s="1205"/>
      <c r="K707" s="1205"/>
      <c r="L707" s="1205"/>
      <c r="M707" s="1205"/>
      <c r="N707" s="1205"/>
      <c r="O707" s="1205"/>
    </row>
    <row r="708" spans="1:15" x14ac:dyDescent="0.35">
      <c r="A708" s="1683"/>
      <c r="B708" s="1684"/>
      <c r="C708" s="1684"/>
      <c r="D708" s="1684"/>
      <c r="E708" s="1684"/>
      <c r="F708" s="1684"/>
      <c r="G708" s="1684"/>
      <c r="H708" s="1684"/>
      <c r="I708" s="1205"/>
      <c r="J708" s="1205"/>
      <c r="K708" s="1205"/>
      <c r="L708" s="1205"/>
      <c r="M708" s="1205"/>
      <c r="N708" s="1205"/>
      <c r="O708" s="1205"/>
    </row>
    <row r="709" spans="1:15" x14ac:dyDescent="0.35">
      <c r="A709" s="1683"/>
      <c r="B709" s="1684"/>
      <c r="C709" s="1684"/>
      <c r="D709" s="1684"/>
      <c r="E709" s="1684"/>
      <c r="F709" s="1684"/>
      <c r="G709" s="1684"/>
      <c r="H709" s="1684"/>
      <c r="I709" s="1205"/>
      <c r="J709" s="1205"/>
      <c r="K709" s="1205"/>
      <c r="L709" s="1205"/>
      <c r="M709" s="1205"/>
      <c r="N709" s="1205"/>
      <c r="O709" s="1205"/>
    </row>
    <row r="710" spans="1:15" x14ac:dyDescent="0.35">
      <c r="A710" s="1683"/>
      <c r="B710" s="1684"/>
      <c r="C710" s="1684"/>
      <c r="D710" s="1684"/>
      <c r="E710" s="1684"/>
      <c r="F710" s="1684"/>
      <c r="G710" s="1684"/>
      <c r="H710" s="1684"/>
      <c r="I710" s="1205"/>
      <c r="J710" s="1205"/>
      <c r="K710" s="1205"/>
      <c r="L710" s="1205"/>
      <c r="M710" s="1205"/>
      <c r="N710" s="1205"/>
      <c r="O710" s="1205"/>
    </row>
    <row r="711" spans="1:15" x14ac:dyDescent="0.35">
      <c r="A711" s="1683"/>
      <c r="B711" s="1684"/>
      <c r="C711" s="1684"/>
      <c r="D711" s="1684"/>
      <c r="E711" s="1684"/>
      <c r="F711" s="1684"/>
      <c r="G711" s="1684"/>
      <c r="H711" s="1684"/>
      <c r="I711" s="1205"/>
      <c r="J711" s="1205"/>
      <c r="K711" s="1205"/>
      <c r="L711" s="1205"/>
      <c r="M711" s="1205"/>
      <c r="N711" s="1205"/>
      <c r="O711" s="1205"/>
    </row>
    <row r="712" spans="1:15" x14ac:dyDescent="0.35">
      <c r="A712" s="1683"/>
      <c r="B712" s="1684"/>
      <c r="C712" s="1684"/>
      <c r="D712" s="1684"/>
      <c r="E712" s="1684"/>
      <c r="F712" s="1684"/>
      <c r="G712" s="1684"/>
      <c r="H712" s="1684"/>
      <c r="I712" s="1205"/>
      <c r="J712" s="1205"/>
      <c r="K712" s="1205"/>
      <c r="L712" s="1205"/>
      <c r="M712" s="1205"/>
      <c r="N712" s="1205"/>
      <c r="O712" s="1205"/>
    </row>
    <row r="713" spans="1:15" x14ac:dyDescent="0.35">
      <c r="A713" s="1683"/>
      <c r="B713" s="1684"/>
      <c r="C713" s="1684"/>
      <c r="D713" s="1684"/>
      <c r="E713" s="1684"/>
      <c r="F713" s="1684"/>
      <c r="G713" s="1684"/>
      <c r="H713" s="1684"/>
      <c r="I713" s="1205"/>
      <c r="J713" s="1205"/>
      <c r="K713" s="1205"/>
      <c r="L713" s="1205"/>
      <c r="M713" s="1205"/>
      <c r="N713" s="1205"/>
      <c r="O713" s="1205"/>
    </row>
    <row r="714" spans="1:15" x14ac:dyDescent="0.35">
      <c r="A714" s="1683"/>
      <c r="B714" s="1684"/>
      <c r="C714" s="1684"/>
      <c r="D714" s="1684"/>
      <c r="E714" s="1684"/>
      <c r="F714" s="1684"/>
      <c r="G714" s="1684"/>
      <c r="H714" s="1684"/>
      <c r="I714" s="1205"/>
      <c r="J714" s="1205"/>
      <c r="K714" s="1205"/>
      <c r="L714" s="1205"/>
      <c r="M714" s="1205"/>
      <c r="N714" s="1205"/>
      <c r="O714" s="1205"/>
    </row>
    <row r="715" spans="1:15" x14ac:dyDescent="0.35">
      <c r="A715" s="1683"/>
      <c r="B715" s="1684"/>
      <c r="C715" s="1684"/>
      <c r="D715" s="1684"/>
      <c r="E715" s="1684"/>
      <c r="F715" s="1684"/>
      <c r="G715" s="1684"/>
      <c r="H715" s="1684"/>
      <c r="I715" s="1205"/>
      <c r="J715" s="1205"/>
      <c r="K715" s="1205"/>
      <c r="L715" s="1205"/>
      <c r="M715" s="1205"/>
      <c r="N715" s="1205"/>
      <c r="O715" s="1205"/>
    </row>
    <row r="716" spans="1:15" x14ac:dyDescent="0.35">
      <c r="A716" s="1683"/>
      <c r="B716" s="1684"/>
      <c r="C716" s="1684"/>
      <c r="D716" s="1684"/>
      <c r="E716" s="1684"/>
      <c r="F716" s="1684"/>
      <c r="G716" s="1684"/>
      <c r="H716" s="1684"/>
      <c r="I716" s="1205"/>
      <c r="J716" s="1205"/>
      <c r="K716" s="1205"/>
      <c r="L716" s="1205"/>
      <c r="M716" s="1205"/>
      <c r="N716" s="1205"/>
      <c r="O716" s="1205"/>
    </row>
    <row r="717" spans="1:15" x14ac:dyDescent="0.35">
      <c r="A717" s="1683"/>
      <c r="B717" s="1684"/>
      <c r="C717" s="1684"/>
      <c r="D717" s="1684"/>
      <c r="E717" s="1684"/>
      <c r="F717" s="1684"/>
      <c r="G717" s="1684"/>
      <c r="H717" s="1684"/>
      <c r="I717" s="1205"/>
      <c r="J717" s="1205"/>
      <c r="K717" s="1205"/>
      <c r="L717" s="1205"/>
      <c r="M717" s="1205"/>
      <c r="N717" s="1205"/>
      <c r="O717" s="1205"/>
    </row>
    <row r="718" spans="1:15" x14ac:dyDescent="0.35">
      <c r="A718" s="1683"/>
      <c r="B718" s="1684"/>
      <c r="C718" s="1684"/>
      <c r="D718" s="1684"/>
      <c r="E718" s="1684"/>
      <c r="F718" s="1684"/>
      <c r="G718" s="1684"/>
      <c r="H718" s="1684"/>
      <c r="I718" s="1205"/>
      <c r="J718" s="1205"/>
      <c r="K718" s="1205"/>
      <c r="L718" s="1205"/>
      <c r="M718" s="1205"/>
      <c r="N718" s="1205"/>
      <c r="O718" s="1205"/>
    </row>
    <row r="719" spans="1:15" x14ac:dyDescent="0.35">
      <c r="A719" s="1683"/>
      <c r="B719" s="1684"/>
      <c r="C719" s="1684"/>
      <c r="D719" s="1684"/>
      <c r="E719" s="1684"/>
      <c r="F719" s="1684"/>
      <c r="G719" s="1684"/>
      <c r="H719" s="1684"/>
      <c r="I719" s="1205"/>
      <c r="J719" s="1205"/>
      <c r="K719" s="1205"/>
      <c r="L719" s="1205"/>
      <c r="M719" s="1205"/>
      <c r="N719" s="1205"/>
      <c r="O719" s="1205"/>
    </row>
    <row r="720" spans="1:15" x14ac:dyDescent="0.35">
      <c r="A720" s="1683"/>
      <c r="B720" s="1684"/>
      <c r="C720" s="1684"/>
      <c r="D720" s="1684"/>
      <c r="E720" s="1684"/>
      <c r="F720" s="1684"/>
      <c r="G720" s="1684"/>
      <c r="H720" s="1684"/>
      <c r="I720" s="1205"/>
      <c r="J720" s="1205"/>
      <c r="K720" s="1205"/>
      <c r="L720" s="1205"/>
      <c r="M720" s="1205"/>
      <c r="N720" s="1205"/>
      <c r="O720" s="1205"/>
    </row>
    <row r="721" spans="1:15" x14ac:dyDescent="0.35">
      <c r="A721" s="1683"/>
      <c r="B721" s="1684"/>
      <c r="C721" s="1684"/>
      <c r="D721" s="1684"/>
      <c r="E721" s="1684"/>
      <c r="F721" s="1684"/>
      <c r="G721" s="1684"/>
      <c r="H721" s="1684"/>
      <c r="I721" s="1205"/>
      <c r="J721" s="1205"/>
      <c r="K721" s="1205"/>
      <c r="L721" s="1205"/>
      <c r="M721" s="1205"/>
      <c r="N721" s="1205"/>
      <c r="O721" s="1205"/>
    </row>
    <row r="722" spans="1:15" x14ac:dyDescent="0.35">
      <c r="A722" s="1683"/>
      <c r="B722" s="1684"/>
      <c r="C722" s="1684"/>
      <c r="D722" s="1684"/>
      <c r="E722" s="1684"/>
      <c r="F722" s="1684"/>
      <c r="G722" s="1684"/>
      <c r="H722" s="1684"/>
      <c r="I722" s="1205"/>
      <c r="J722" s="1205"/>
      <c r="K722" s="1205"/>
      <c r="L722" s="1205"/>
      <c r="M722" s="1205"/>
      <c r="N722" s="1205"/>
      <c r="O722" s="1205"/>
    </row>
    <row r="723" spans="1:15" x14ac:dyDescent="0.35">
      <c r="A723" s="1683"/>
      <c r="B723" s="1684"/>
      <c r="C723" s="1684"/>
      <c r="D723" s="1684"/>
      <c r="E723" s="1684"/>
      <c r="F723" s="1684"/>
      <c r="G723" s="1684"/>
      <c r="H723" s="1684"/>
      <c r="I723" s="1205"/>
      <c r="J723" s="1205"/>
      <c r="K723" s="1205"/>
      <c r="L723" s="1205"/>
      <c r="M723" s="1205"/>
      <c r="N723" s="1205"/>
      <c r="O723" s="1205"/>
    </row>
    <row r="724" spans="1:15" x14ac:dyDescent="0.35">
      <c r="A724" s="1683"/>
      <c r="B724" s="1684"/>
      <c r="C724" s="1684"/>
      <c r="D724" s="1684"/>
      <c r="E724" s="1684"/>
      <c r="F724" s="1684"/>
      <c r="G724" s="1684"/>
      <c r="H724" s="1684"/>
      <c r="I724" s="1205"/>
      <c r="J724" s="1205"/>
      <c r="K724" s="1205"/>
      <c r="L724" s="1205"/>
      <c r="M724" s="1205"/>
      <c r="N724" s="1205"/>
      <c r="O724" s="1205"/>
    </row>
    <row r="725" spans="1:15" x14ac:dyDescent="0.35">
      <c r="A725" s="1683"/>
      <c r="B725" s="1684"/>
      <c r="C725" s="1684"/>
      <c r="D725" s="1684"/>
      <c r="E725" s="1684"/>
      <c r="F725" s="1684"/>
      <c r="G725" s="1684"/>
      <c r="H725" s="1684"/>
      <c r="I725" s="1205"/>
      <c r="J725" s="1205"/>
      <c r="K725" s="1205"/>
      <c r="L725" s="1205"/>
      <c r="M725" s="1205"/>
      <c r="N725" s="1205"/>
      <c r="O725" s="1205"/>
    </row>
    <row r="726" spans="1:15" x14ac:dyDescent="0.35">
      <c r="A726" s="1683"/>
      <c r="B726" s="1684"/>
      <c r="C726" s="1684"/>
      <c r="D726" s="1684"/>
      <c r="E726" s="1684"/>
      <c r="F726" s="1684"/>
      <c r="G726" s="1684"/>
      <c r="H726" s="1684"/>
      <c r="I726" s="1205"/>
      <c r="J726" s="1205"/>
      <c r="K726" s="1205"/>
      <c r="L726" s="1205"/>
      <c r="M726" s="1205"/>
      <c r="N726" s="1205"/>
      <c r="O726" s="1205"/>
    </row>
    <row r="727" spans="1:15" x14ac:dyDescent="0.35">
      <c r="A727" s="1683"/>
      <c r="B727" s="1684"/>
      <c r="C727" s="1684"/>
      <c r="D727" s="1684"/>
      <c r="E727" s="1684"/>
      <c r="F727" s="1684"/>
      <c r="G727" s="1684"/>
      <c r="H727" s="1684"/>
      <c r="I727" s="1205"/>
      <c r="J727" s="1205"/>
      <c r="K727" s="1205"/>
      <c r="L727" s="1205"/>
      <c r="M727" s="1205"/>
      <c r="N727" s="1205"/>
      <c r="O727" s="1205"/>
    </row>
    <row r="728" spans="1:15" x14ac:dyDescent="0.35">
      <c r="A728" s="1683"/>
      <c r="B728" s="1684"/>
      <c r="C728" s="1684"/>
      <c r="D728" s="1684"/>
      <c r="E728" s="1684"/>
      <c r="F728" s="1684"/>
      <c r="G728" s="1684"/>
      <c r="H728" s="1684"/>
      <c r="I728" s="1205"/>
      <c r="J728" s="1205"/>
      <c r="K728" s="1205"/>
      <c r="L728" s="1205"/>
      <c r="M728" s="1205"/>
      <c r="N728" s="1205"/>
      <c r="O728" s="1205"/>
    </row>
    <row r="729" spans="1:15" x14ac:dyDescent="0.35">
      <c r="A729" s="1683"/>
      <c r="B729" s="1684"/>
      <c r="C729" s="1684"/>
      <c r="D729" s="1684"/>
      <c r="E729" s="1684"/>
      <c r="F729" s="1684"/>
      <c r="G729" s="1684"/>
      <c r="H729" s="1684"/>
      <c r="I729" s="1205"/>
      <c r="J729" s="1205"/>
      <c r="K729" s="1205"/>
      <c r="L729" s="1205"/>
      <c r="M729" s="1205"/>
      <c r="N729" s="1205"/>
      <c r="O729" s="1205"/>
    </row>
    <row r="730" spans="1:15" x14ac:dyDescent="0.35">
      <c r="A730" s="1683"/>
      <c r="B730" s="1684"/>
      <c r="C730" s="1684"/>
      <c r="D730" s="1684"/>
      <c r="E730" s="1684"/>
      <c r="F730" s="1684"/>
      <c r="G730" s="1684"/>
      <c r="H730" s="1684"/>
      <c r="I730" s="1205"/>
      <c r="J730" s="1205"/>
      <c r="K730" s="1205"/>
      <c r="L730" s="1205"/>
      <c r="M730" s="1205"/>
      <c r="N730" s="1205"/>
      <c r="O730" s="1205"/>
    </row>
    <row r="731" spans="1:15" x14ac:dyDescent="0.35">
      <c r="A731" s="1683"/>
      <c r="B731" s="1684"/>
      <c r="C731" s="1684"/>
      <c r="D731" s="1684"/>
      <c r="E731" s="1684"/>
      <c r="F731" s="1684"/>
      <c r="G731" s="1684"/>
      <c r="H731" s="1684"/>
      <c r="I731" s="1205"/>
      <c r="J731" s="1205"/>
      <c r="K731" s="1205"/>
      <c r="L731" s="1205"/>
      <c r="M731" s="1205"/>
      <c r="N731" s="1205"/>
      <c r="O731" s="1205"/>
    </row>
    <row r="732" spans="1:15" x14ac:dyDescent="0.35">
      <c r="A732" s="1683"/>
      <c r="B732" s="1684"/>
      <c r="C732" s="1684"/>
      <c r="D732" s="1684"/>
      <c r="E732" s="1684"/>
      <c r="F732" s="1684"/>
      <c r="G732" s="1684"/>
      <c r="H732" s="1684"/>
      <c r="I732" s="1205"/>
      <c r="J732" s="1205"/>
      <c r="K732" s="1205"/>
      <c r="L732" s="1205"/>
      <c r="M732" s="1205"/>
      <c r="N732" s="1205"/>
      <c r="O732" s="1205"/>
    </row>
    <row r="733" spans="1:15" x14ac:dyDescent="0.35">
      <c r="A733" s="1683"/>
      <c r="B733" s="1684"/>
      <c r="C733" s="1684"/>
      <c r="D733" s="1684"/>
      <c r="E733" s="1684"/>
      <c r="F733" s="1684"/>
      <c r="G733" s="1684"/>
      <c r="H733" s="1684"/>
      <c r="I733" s="1205"/>
      <c r="J733" s="1205"/>
      <c r="K733" s="1205"/>
      <c r="L733" s="1205"/>
      <c r="M733" s="1205"/>
      <c r="N733" s="1205"/>
      <c r="O733" s="1205"/>
    </row>
    <row r="734" spans="1:15" x14ac:dyDescent="0.35">
      <c r="A734" s="1683"/>
      <c r="B734" s="1684"/>
      <c r="C734" s="1684"/>
      <c r="D734" s="1684"/>
      <c r="E734" s="1684"/>
      <c r="F734" s="1684"/>
      <c r="G734" s="1684"/>
      <c r="H734" s="1684"/>
      <c r="I734" s="1205"/>
      <c r="J734" s="1205"/>
      <c r="K734" s="1205"/>
      <c r="L734" s="1205"/>
      <c r="M734" s="1205"/>
      <c r="N734" s="1205"/>
      <c r="O734" s="1205"/>
    </row>
    <row r="735" spans="1:15" x14ac:dyDescent="0.35">
      <c r="A735" s="1683"/>
      <c r="B735" s="1684"/>
      <c r="C735" s="1684"/>
      <c r="D735" s="1684"/>
      <c r="E735" s="1684"/>
      <c r="F735" s="1684"/>
      <c r="G735" s="1684"/>
      <c r="H735" s="1684"/>
      <c r="I735" s="1205"/>
      <c r="J735" s="1205"/>
      <c r="K735" s="1205"/>
      <c r="L735" s="1205"/>
      <c r="M735" s="1205"/>
      <c r="N735" s="1205"/>
      <c r="O735" s="1205"/>
    </row>
    <row r="736" spans="1:15" x14ac:dyDescent="0.35">
      <c r="A736" s="1683"/>
      <c r="B736" s="1684"/>
      <c r="C736" s="1684"/>
      <c r="D736" s="1684"/>
      <c r="E736" s="1684"/>
      <c r="F736" s="1684"/>
      <c r="G736" s="1684"/>
      <c r="H736" s="1684"/>
      <c r="I736" s="1205"/>
      <c r="J736" s="1205"/>
      <c r="K736" s="1205"/>
      <c r="L736" s="1205"/>
      <c r="M736" s="1205"/>
      <c r="N736" s="1205"/>
      <c r="O736" s="1205"/>
    </row>
    <row r="737" spans="1:15" x14ac:dyDescent="0.35">
      <c r="A737" s="1683"/>
      <c r="B737" s="1684"/>
      <c r="C737" s="1684"/>
      <c r="D737" s="1684"/>
      <c r="E737" s="1684"/>
      <c r="F737" s="1684"/>
      <c r="G737" s="1684"/>
      <c r="H737" s="1684"/>
      <c r="I737" s="1205"/>
      <c r="J737" s="1205"/>
      <c r="K737" s="1205"/>
      <c r="L737" s="1205"/>
      <c r="M737" s="1205"/>
      <c r="N737" s="1205"/>
      <c r="O737" s="1205"/>
    </row>
    <row r="738" spans="1:15" x14ac:dyDescent="0.35">
      <c r="A738" s="1683"/>
      <c r="B738" s="1684"/>
      <c r="C738" s="1684"/>
      <c r="D738" s="1684"/>
      <c r="E738" s="1684"/>
      <c r="F738" s="1684"/>
      <c r="G738" s="1684"/>
      <c r="H738" s="1684"/>
      <c r="I738" s="1205"/>
      <c r="J738" s="1205"/>
      <c r="K738" s="1205"/>
      <c r="L738" s="1205"/>
      <c r="M738" s="1205"/>
      <c r="N738" s="1205"/>
      <c r="O738" s="1205"/>
    </row>
    <row r="739" spans="1:15" x14ac:dyDescent="0.35">
      <c r="A739" s="1683"/>
      <c r="B739" s="1684"/>
      <c r="C739" s="1684"/>
      <c r="D739" s="1684"/>
      <c r="E739" s="1684"/>
      <c r="F739" s="1684"/>
      <c r="G739" s="1684"/>
      <c r="H739" s="1684"/>
      <c r="I739" s="1205"/>
      <c r="J739" s="1205"/>
      <c r="K739" s="1205"/>
      <c r="L739" s="1205"/>
      <c r="M739" s="1205"/>
      <c r="N739" s="1205"/>
      <c r="O739" s="1205"/>
    </row>
    <row r="740" spans="1:15" x14ac:dyDescent="0.35">
      <c r="A740" s="1683"/>
      <c r="B740" s="1684"/>
      <c r="C740" s="1684"/>
      <c r="D740" s="1684"/>
      <c r="E740" s="1684"/>
      <c r="F740" s="1684"/>
      <c r="G740" s="1684"/>
      <c r="H740" s="1684"/>
      <c r="I740" s="1205"/>
      <c r="J740" s="1205"/>
      <c r="K740" s="1205"/>
      <c r="L740" s="1205"/>
      <c r="M740" s="1205"/>
      <c r="N740" s="1205"/>
      <c r="O740" s="1205"/>
    </row>
    <row r="741" spans="1:15" x14ac:dyDescent="0.35">
      <c r="A741" s="1683"/>
      <c r="B741" s="1684"/>
      <c r="C741" s="1684"/>
      <c r="D741" s="1684"/>
      <c r="E741" s="1684"/>
      <c r="F741" s="1684"/>
      <c r="G741" s="1684"/>
      <c r="H741" s="1684"/>
      <c r="I741" s="1205"/>
      <c r="J741" s="1205"/>
      <c r="K741" s="1205"/>
      <c r="L741" s="1205"/>
      <c r="M741" s="1205"/>
      <c r="N741" s="1205"/>
      <c r="O741" s="1205"/>
    </row>
    <row r="742" spans="1:15" x14ac:dyDescent="0.35">
      <c r="A742" s="1683"/>
      <c r="B742" s="1684"/>
      <c r="C742" s="1684"/>
      <c r="D742" s="1684"/>
      <c r="E742" s="1684"/>
      <c r="F742" s="1684"/>
      <c r="G742" s="1684"/>
      <c r="H742" s="1684"/>
      <c r="I742" s="1205"/>
      <c r="J742" s="1205"/>
      <c r="K742" s="1205"/>
      <c r="L742" s="1205"/>
      <c r="M742" s="1205"/>
      <c r="N742" s="1205"/>
      <c r="O742" s="1205"/>
    </row>
    <row r="743" spans="1:15" x14ac:dyDescent="0.35">
      <c r="A743" s="1683"/>
      <c r="B743" s="1684"/>
      <c r="C743" s="1684"/>
      <c r="D743" s="1684"/>
      <c r="E743" s="1684"/>
      <c r="F743" s="1684"/>
      <c r="G743" s="1684"/>
      <c r="H743" s="1684"/>
      <c r="I743" s="1205"/>
      <c r="J743" s="1205"/>
      <c r="K743" s="1205"/>
      <c r="L743" s="1205"/>
      <c r="M743" s="1205"/>
      <c r="N743" s="1205"/>
      <c r="O743" s="1205"/>
    </row>
    <row r="744" spans="1:15" x14ac:dyDescent="0.35">
      <c r="A744" s="1683"/>
      <c r="B744" s="1684"/>
      <c r="C744" s="1684"/>
      <c r="D744" s="1684"/>
      <c r="E744" s="1684"/>
      <c r="F744" s="1684"/>
      <c r="G744" s="1684"/>
      <c r="H744" s="1684"/>
      <c r="I744" s="1205"/>
      <c r="J744" s="1205"/>
      <c r="K744" s="1205"/>
      <c r="L744" s="1205"/>
      <c r="M744" s="1205"/>
      <c r="N744" s="1205"/>
      <c r="O744" s="1205"/>
    </row>
    <row r="745" spans="1:15" x14ac:dyDescent="0.35">
      <c r="A745" s="1683"/>
      <c r="B745" s="1684"/>
      <c r="C745" s="1684"/>
      <c r="D745" s="1684"/>
      <c r="E745" s="1684"/>
      <c r="F745" s="1684"/>
      <c r="G745" s="1684"/>
      <c r="H745" s="1684"/>
      <c r="I745" s="1205"/>
      <c r="J745" s="1205"/>
      <c r="K745" s="1205"/>
      <c r="L745" s="1205"/>
      <c r="M745" s="1205"/>
      <c r="N745" s="1205"/>
      <c r="O745" s="1205"/>
    </row>
    <row r="746" spans="1:15" x14ac:dyDescent="0.35">
      <c r="A746" s="1683"/>
      <c r="B746" s="1684"/>
      <c r="C746" s="1684"/>
      <c r="D746" s="1684"/>
      <c r="E746" s="1684"/>
      <c r="F746" s="1684"/>
      <c r="G746" s="1684"/>
      <c r="H746" s="1684"/>
      <c r="I746" s="1205"/>
      <c r="J746" s="1205"/>
      <c r="K746" s="1205"/>
      <c r="L746" s="1205"/>
      <c r="M746" s="1205"/>
      <c r="N746" s="1205"/>
      <c r="O746" s="1205"/>
    </row>
    <row r="747" spans="1:15" x14ac:dyDescent="0.35">
      <c r="A747" s="1683"/>
      <c r="B747" s="1684"/>
      <c r="C747" s="1684"/>
      <c r="D747" s="1684"/>
      <c r="E747" s="1684"/>
      <c r="F747" s="1684"/>
      <c r="G747" s="1684"/>
      <c r="H747" s="1684"/>
      <c r="I747" s="1205"/>
      <c r="J747" s="1205"/>
      <c r="K747" s="1205"/>
      <c r="L747" s="1205"/>
      <c r="M747" s="1205"/>
      <c r="N747" s="1205"/>
      <c r="O747" s="1205"/>
    </row>
    <row r="748" spans="1:15" x14ac:dyDescent="0.35">
      <c r="A748" s="1683"/>
      <c r="B748" s="1684"/>
      <c r="C748" s="1684"/>
      <c r="D748" s="1684"/>
      <c r="E748" s="1684"/>
      <c r="F748" s="1684"/>
      <c r="G748" s="1684"/>
      <c r="H748" s="1684"/>
      <c r="I748" s="1205"/>
      <c r="J748" s="1205"/>
      <c r="K748" s="1205"/>
      <c r="L748" s="1205"/>
      <c r="M748" s="1205"/>
      <c r="N748" s="1205"/>
      <c r="O748" s="1205"/>
    </row>
    <row r="749" spans="1:15" x14ac:dyDescent="0.35">
      <c r="A749" s="1683"/>
      <c r="B749" s="1684"/>
      <c r="C749" s="1684"/>
      <c r="D749" s="1684"/>
      <c r="E749" s="1684"/>
      <c r="F749" s="1684"/>
      <c r="G749" s="1684"/>
      <c r="H749" s="1684"/>
      <c r="I749" s="1205"/>
      <c r="J749" s="1205"/>
      <c r="K749" s="1205"/>
      <c r="L749" s="1205"/>
      <c r="M749" s="1205"/>
      <c r="N749" s="1205"/>
      <c r="O749" s="1205"/>
    </row>
    <row r="750" spans="1:15" x14ac:dyDescent="0.35">
      <c r="A750" s="1683"/>
      <c r="B750" s="1684"/>
      <c r="C750" s="1684"/>
      <c r="D750" s="1684"/>
      <c r="E750" s="1684"/>
      <c r="F750" s="1684"/>
      <c r="G750" s="1684"/>
      <c r="H750" s="1684"/>
      <c r="I750" s="1205"/>
      <c r="J750" s="1205"/>
      <c r="K750" s="1205"/>
      <c r="L750" s="1205"/>
      <c r="M750" s="1205"/>
      <c r="N750" s="1205"/>
      <c r="O750" s="1205"/>
    </row>
    <row r="751" spans="1:15" x14ac:dyDescent="0.35">
      <c r="A751" s="1683"/>
      <c r="B751" s="1684"/>
      <c r="C751" s="1684"/>
      <c r="D751" s="1684"/>
      <c r="E751" s="1684"/>
      <c r="F751" s="1684"/>
      <c r="G751" s="1684"/>
      <c r="H751" s="1684"/>
      <c r="I751" s="1205"/>
      <c r="J751" s="1205"/>
      <c r="K751" s="1205"/>
      <c r="L751" s="1205"/>
      <c r="M751" s="1205"/>
      <c r="N751" s="1205"/>
      <c r="O751" s="1205"/>
    </row>
    <row r="752" spans="1:15" x14ac:dyDescent="0.35">
      <c r="A752" s="1683"/>
      <c r="B752" s="1684"/>
      <c r="C752" s="1684"/>
      <c r="D752" s="1684"/>
      <c r="E752" s="1684"/>
      <c r="F752" s="1684"/>
      <c r="G752" s="1684"/>
      <c r="H752" s="1684"/>
      <c r="I752" s="1205"/>
      <c r="J752" s="1205"/>
      <c r="K752" s="1205"/>
      <c r="L752" s="1205"/>
      <c r="M752" s="1205"/>
      <c r="N752" s="1205"/>
      <c r="O752" s="1205"/>
    </row>
    <row r="753" spans="1:15" x14ac:dyDescent="0.35">
      <c r="A753" s="1683"/>
      <c r="B753" s="1684"/>
      <c r="C753" s="1684"/>
      <c r="D753" s="1684"/>
      <c r="E753" s="1684"/>
      <c r="F753" s="1684"/>
      <c r="G753" s="1684"/>
      <c r="H753" s="1684"/>
      <c r="I753" s="1205"/>
      <c r="J753" s="1205"/>
      <c r="K753" s="1205"/>
      <c r="L753" s="1205"/>
      <c r="M753" s="1205"/>
      <c r="N753" s="1205"/>
      <c r="O753" s="1205"/>
    </row>
    <row r="754" spans="1:15" x14ac:dyDescent="0.35">
      <c r="A754" s="1683"/>
      <c r="B754" s="1684"/>
      <c r="C754" s="1684"/>
      <c r="D754" s="1684"/>
      <c r="E754" s="1684"/>
      <c r="F754" s="1684"/>
      <c r="G754" s="1684"/>
      <c r="H754" s="1684"/>
      <c r="I754" s="1205"/>
      <c r="J754" s="1205"/>
      <c r="K754" s="1205"/>
      <c r="L754" s="1205"/>
      <c r="M754" s="1205"/>
      <c r="N754" s="1205"/>
      <c r="O754" s="1205"/>
    </row>
    <row r="755" spans="1:15" x14ac:dyDescent="0.35">
      <c r="A755" s="1683"/>
      <c r="B755" s="1684"/>
      <c r="C755" s="1684"/>
      <c r="D755" s="1684"/>
      <c r="E755" s="1684"/>
      <c r="F755" s="1684"/>
      <c r="G755" s="1684"/>
      <c r="H755" s="1684"/>
      <c r="I755" s="1205"/>
      <c r="J755" s="1205"/>
      <c r="K755" s="1205"/>
      <c r="L755" s="1205"/>
      <c r="M755" s="1205"/>
      <c r="N755" s="1205"/>
      <c r="O755" s="1205"/>
    </row>
    <row r="756" spans="1:15" x14ac:dyDescent="0.35">
      <c r="A756" s="1683"/>
      <c r="B756" s="1684"/>
      <c r="C756" s="1684"/>
      <c r="D756" s="1684"/>
      <c r="E756" s="1684"/>
      <c r="F756" s="1684"/>
      <c r="G756" s="1684"/>
      <c r="H756" s="1684"/>
      <c r="I756" s="1205"/>
      <c r="J756" s="1205"/>
      <c r="K756" s="1205"/>
      <c r="L756" s="1205"/>
      <c r="M756" s="1205"/>
      <c r="N756" s="1205"/>
      <c r="O756" s="1205"/>
    </row>
    <row r="757" spans="1:15" x14ac:dyDescent="0.35">
      <c r="A757" s="1683"/>
      <c r="B757" s="1684"/>
      <c r="C757" s="1684"/>
      <c r="D757" s="1684"/>
      <c r="E757" s="1684"/>
      <c r="F757" s="1684"/>
      <c r="G757" s="1684"/>
      <c r="H757" s="1684"/>
      <c r="I757" s="1205"/>
      <c r="J757" s="1205"/>
      <c r="K757" s="1205"/>
      <c r="L757" s="1205"/>
      <c r="M757" s="1205"/>
      <c r="N757" s="1205"/>
      <c r="O757" s="1205"/>
    </row>
    <row r="758" spans="1:15" x14ac:dyDescent="0.35">
      <c r="A758" s="1683"/>
      <c r="B758" s="1684"/>
      <c r="C758" s="1684"/>
      <c r="D758" s="1684"/>
      <c r="E758" s="1684"/>
      <c r="F758" s="1684"/>
      <c r="G758" s="1684"/>
      <c r="H758" s="1684"/>
      <c r="I758" s="1205"/>
      <c r="J758" s="1205"/>
      <c r="K758" s="1205"/>
      <c r="L758" s="1205"/>
      <c r="M758" s="1205"/>
      <c r="N758" s="1205"/>
      <c r="O758" s="1205"/>
    </row>
    <row r="759" spans="1:15" x14ac:dyDescent="0.35">
      <c r="A759" s="1683"/>
      <c r="B759" s="1684"/>
      <c r="C759" s="1684"/>
      <c r="D759" s="1684"/>
      <c r="E759" s="1684"/>
      <c r="F759" s="1684"/>
      <c r="G759" s="1684"/>
      <c r="H759" s="1684"/>
      <c r="I759" s="1205"/>
      <c r="J759" s="1205"/>
      <c r="K759" s="1205"/>
      <c r="L759" s="1205"/>
      <c r="M759" s="1205"/>
      <c r="N759" s="1205"/>
      <c r="O759" s="1205"/>
    </row>
    <row r="760" spans="1:15" x14ac:dyDescent="0.35">
      <c r="A760" s="1683"/>
      <c r="B760" s="1684"/>
      <c r="C760" s="1684"/>
      <c r="D760" s="1684"/>
      <c r="E760" s="1684"/>
      <c r="F760" s="1684"/>
      <c r="G760" s="1684"/>
      <c r="H760" s="1684"/>
      <c r="I760" s="1205"/>
      <c r="J760" s="1205"/>
      <c r="K760" s="1205"/>
      <c r="L760" s="1205"/>
      <c r="M760" s="1205"/>
      <c r="N760" s="1205"/>
      <c r="O760" s="1205"/>
    </row>
    <row r="761" spans="1:15" x14ac:dyDescent="0.35">
      <c r="A761" s="1683"/>
      <c r="B761" s="1684"/>
      <c r="C761" s="1684"/>
      <c r="D761" s="1684"/>
      <c r="E761" s="1684"/>
      <c r="F761" s="1684"/>
      <c r="G761" s="1684"/>
      <c r="H761" s="1684"/>
      <c r="I761" s="1205"/>
      <c r="J761" s="1205"/>
      <c r="K761" s="1205"/>
      <c r="L761" s="1205"/>
      <c r="M761" s="1205"/>
      <c r="N761" s="1205"/>
      <c r="O761" s="1205"/>
    </row>
    <row r="762" spans="1:15" x14ac:dyDescent="0.35">
      <c r="A762" s="1683"/>
      <c r="B762" s="1684"/>
      <c r="C762" s="1684"/>
      <c r="D762" s="1684"/>
      <c r="E762" s="1684"/>
      <c r="F762" s="1684"/>
      <c r="G762" s="1684"/>
      <c r="H762" s="1684"/>
      <c r="I762" s="1205"/>
      <c r="J762" s="1205"/>
      <c r="K762" s="1205"/>
      <c r="L762" s="1205"/>
      <c r="M762" s="1205"/>
      <c r="N762" s="1205"/>
      <c r="O762" s="1205"/>
    </row>
    <row r="763" spans="1:15" x14ac:dyDescent="0.35">
      <c r="A763" s="1683"/>
      <c r="B763" s="1684"/>
      <c r="C763" s="1684"/>
      <c r="D763" s="1684"/>
      <c r="E763" s="1684"/>
      <c r="F763" s="1684"/>
      <c r="G763" s="1684"/>
      <c r="H763" s="1684"/>
      <c r="I763" s="1205"/>
      <c r="J763" s="1205"/>
      <c r="K763" s="1205"/>
      <c r="L763" s="1205"/>
      <c r="M763" s="1205"/>
      <c r="N763" s="1205"/>
      <c r="O763" s="1205"/>
    </row>
    <row r="764" spans="1:15" x14ac:dyDescent="0.35">
      <c r="A764" s="1683"/>
      <c r="B764" s="1684"/>
      <c r="C764" s="1684"/>
      <c r="D764" s="1684"/>
      <c r="E764" s="1684"/>
      <c r="F764" s="1684"/>
      <c r="G764" s="1684"/>
      <c r="H764" s="1684"/>
      <c r="I764" s="1205"/>
      <c r="J764" s="1205"/>
      <c r="K764" s="1205"/>
      <c r="L764" s="1205"/>
      <c r="M764" s="1205"/>
      <c r="N764" s="1205"/>
      <c r="O764" s="1205"/>
    </row>
    <row r="765" spans="1:15" x14ac:dyDescent="0.35">
      <c r="A765" s="1683"/>
      <c r="B765" s="1684"/>
      <c r="C765" s="1684"/>
      <c r="D765" s="1684"/>
      <c r="E765" s="1684"/>
      <c r="F765" s="1684"/>
      <c r="G765" s="1684"/>
      <c r="H765" s="1684"/>
      <c r="I765" s="1205"/>
      <c r="J765" s="1205"/>
      <c r="K765" s="1205"/>
      <c r="L765" s="1205"/>
      <c r="M765" s="1205"/>
      <c r="N765" s="1205"/>
      <c r="O765" s="1205"/>
    </row>
    <row r="766" spans="1:15" x14ac:dyDescent="0.35">
      <c r="A766" s="1683"/>
      <c r="B766" s="1684"/>
      <c r="C766" s="1684"/>
      <c r="D766" s="1684"/>
      <c r="E766" s="1684"/>
      <c r="F766" s="1684"/>
      <c r="G766" s="1684"/>
      <c r="H766" s="1684"/>
      <c r="I766" s="1205"/>
      <c r="J766" s="1205"/>
      <c r="K766" s="1205"/>
      <c r="L766" s="1205"/>
      <c r="M766" s="1205"/>
      <c r="N766" s="1205"/>
      <c r="O766" s="1205"/>
    </row>
    <row r="767" spans="1:15" x14ac:dyDescent="0.35">
      <c r="A767" s="1683"/>
      <c r="B767" s="1684"/>
      <c r="C767" s="1684"/>
      <c r="D767" s="1684"/>
      <c r="E767" s="1684"/>
      <c r="F767" s="1684"/>
      <c r="G767" s="1684"/>
      <c r="H767" s="1684"/>
      <c r="I767" s="1205"/>
      <c r="J767" s="1205"/>
      <c r="K767" s="1205"/>
      <c r="L767" s="1205"/>
      <c r="M767" s="1205"/>
      <c r="N767" s="1205"/>
      <c r="O767" s="1205"/>
    </row>
    <row r="768" spans="1:15" x14ac:dyDescent="0.35">
      <c r="A768" s="1683"/>
      <c r="B768" s="1684"/>
      <c r="C768" s="1684"/>
      <c r="D768" s="1684"/>
      <c r="E768" s="1684"/>
      <c r="F768" s="1684"/>
      <c r="G768" s="1684"/>
      <c r="H768" s="1684"/>
      <c r="I768" s="1205"/>
      <c r="J768" s="1205"/>
      <c r="K768" s="1205"/>
      <c r="L768" s="1205"/>
      <c r="M768" s="1205"/>
      <c r="N768" s="1205"/>
      <c r="O768" s="1205"/>
    </row>
    <row r="769" spans="1:15" x14ac:dyDescent="0.35">
      <c r="A769" s="1683"/>
      <c r="B769" s="1684"/>
      <c r="C769" s="1684"/>
      <c r="D769" s="1684"/>
      <c r="E769" s="1684"/>
      <c r="F769" s="1684"/>
      <c r="G769" s="1684"/>
      <c r="H769" s="1684"/>
      <c r="I769" s="1205"/>
      <c r="J769" s="1205"/>
      <c r="K769" s="1205"/>
      <c r="L769" s="1205"/>
      <c r="M769" s="1205"/>
      <c r="N769" s="1205"/>
      <c r="O769" s="1205"/>
    </row>
    <row r="770" spans="1:15" x14ac:dyDescent="0.35">
      <c r="A770" s="1683"/>
      <c r="B770" s="1684"/>
      <c r="C770" s="1684"/>
      <c r="D770" s="1684"/>
      <c r="E770" s="1684"/>
      <c r="F770" s="1684"/>
      <c r="G770" s="1684"/>
      <c r="H770" s="1684"/>
      <c r="I770" s="1205"/>
      <c r="J770" s="1205"/>
      <c r="K770" s="1205"/>
      <c r="L770" s="1205"/>
      <c r="M770" s="1205"/>
      <c r="N770" s="1205"/>
      <c r="O770" s="1205"/>
    </row>
    <row r="771" spans="1:15" x14ac:dyDescent="0.35">
      <c r="A771" s="1683"/>
      <c r="B771" s="1684"/>
      <c r="C771" s="1684"/>
      <c r="D771" s="1684"/>
      <c r="E771" s="1684"/>
      <c r="F771" s="1684"/>
      <c r="G771" s="1684"/>
      <c r="H771" s="1684"/>
      <c r="I771" s="1205"/>
      <c r="J771" s="1205"/>
      <c r="K771" s="1205"/>
      <c r="L771" s="1205"/>
      <c r="M771" s="1205"/>
      <c r="N771" s="1205"/>
      <c r="O771" s="1205"/>
    </row>
    <row r="772" spans="1:15" x14ac:dyDescent="0.35">
      <c r="A772" s="1683"/>
      <c r="B772" s="1684"/>
      <c r="C772" s="1684"/>
      <c r="D772" s="1684"/>
      <c r="E772" s="1684"/>
      <c r="F772" s="1684"/>
      <c r="G772" s="1684"/>
      <c r="H772" s="1684"/>
      <c r="I772" s="1205"/>
      <c r="J772" s="1205"/>
      <c r="K772" s="1205"/>
      <c r="L772" s="1205"/>
      <c r="M772" s="1205"/>
      <c r="N772" s="1205"/>
      <c r="O772" s="1205"/>
    </row>
    <row r="773" spans="1:15" x14ac:dyDescent="0.35">
      <c r="A773" s="1683"/>
      <c r="B773" s="1684"/>
      <c r="C773" s="1684"/>
      <c r="D773" s="1684"/>
      <c r="E773" s="1684"/>
      <c r="F773" s="1684"/>
      <c r="G773" s="1684"/>
      <c r="H773" s="1684"/>
      <c r="I773" s="1205"/>
      <c r="J773" s="1205"/>
      <c r="K773" s="1205"/>
      <c r="L773" s="1205"/>
      <c r="M773" s="1205"/>
      <c r="N773" s="1205"/>
      <c r="O773" s="1205"/>
    </row>
    <row r="774" spans="1:15" x14ac:dyDescent="0.35">
      <c r="A774" s="1683"/>
      <c r="B774" s="1684"/>
      <c r="C774" s="1684"/>
      <c r="D774" s="1684"/>
      <c r="E774" s="1684"/>
      <c r="F774" s="1684"/>
      <c r="G774" s="1684"/>
      <c r="H774" s="1684"/>
      <c r="I774" s="1205"/>
      <c r="J774" s="1205"/>
      <c r="K774" s="1205"/>
      <c r="L774" s="1205"/>
      <c r="M774" s="1205"/>
      <c r="N774" s="1205"/>
      <c r="O774" s="1205"/>
    </row>
    <row r="775" spans="1:15" x14ac:dyDescent="0.35">
      <c r="A775" s="1683"/>
      <c r="B775" s="1684"/>
      <c r="C775" s="1684"/>
      <c r="D775" s="1684"/>
      <c r="E775" s="1684"/>
      <c r="F775" s="1684"/>
      <c r="G775" s="1684"/>
      <c r="H775" s="1684"/>
      <c r="I775" s="1205"/>
      <c r="J775" s="1205"/>
      <c r="K775" s="1205"/>
      <c r="L775" s="1205"/>
      <c r="M775" s="1205"/>
      <c r="N775" s="1205"/>
      <c r="O775" s="1205"/>
    </row>
    <row r="776" spans="1:15" x14ac:dyDescent="0.35">
      <c r="A776" s="1683"/>
      <c r="B776" s="1684"/>
      <c r="C776" s="1684"/>
      <c r="D776" s="1684"/>
      <c r="E776" s="1684"/>
      <c r="F776" s="1684"/>
      <c r="G776" s="1684"/>
      <c r="H776" s="1684"/>
      <c r="I776" s="1205"/>
      <c r="J776" s="1205"/>
      <c r="K776" s="1205"/>
      <c r="L776" s="1205"/>
      <c r="M776" s="1205"/>
      <c r="N776" s="1205"/>
      <c r="O776" s="1205"/>
    </row>
    <row r="777" spans="1:15" x14ac:dyDescent="0.35">
      <c r="A777" s="1683"/>
      <c r="B777" s="1684"/>
      <c r="C777" s="1684"/>
      <c r="D777" s="1684"/>
      <c r="E777" s="1684"/>
      <c r="F777" s="1684"/>
      <c r="G777" s="1684"/>
      <c r="H777" s="1684"/>
      <c r="I777" s="1205"/>
      <c r="J777" s="1205"/>
      <c r="K777" s="1205"/>
      <c r="L777" s="1205"/>
      <c r="M777" s="1205"/>
      <c r="N777" s="1205"/>
      <c r="O777" s="1205"/>
    </row>
    <row r="778" spans="1:15" x14ac:dyDescent="0.35">
      <c r="A778" s="1683"/>
      <c r="B778" s="1684"/>
      <c r="C778" s="1684"/>
      <c r="D778" s="1684"/>
      <c r="E778" s="1684"/>
      <c r="F778" s="1684"/>
      <c r="G778" s="1684"/>
      <c r="H778" s="1684"/>
      <c r="I778" s="1205"/>
      <c r="J778" s="1205"/>
      <c r="K778" s="1205"/>
      <c r="L778" s="1205"/>
      <c r="M778" s="1205"/>
      <c r="N778" s="1205"/>
      <c r="O778" s="1205"/>
    </row>
    <row r="779" spans="1:15" x14ac:dyDescent="0.35">
      <c r="A779" s="1683"/>
      <c r="B779" s="1684"/>
      <c r="C779" s="1684"/>
      <c r="D779" s="1684"/>
      <c r="E779" s="1684"/>
      <c r="F779" s="1684"/>
      <c r="G779" s="1684"/>
      <c r="H779" s="1684"/>
      <c r="I779" s="1205"/>
      <c r="J779" s="1205"/>
      <c r="K779" s="1205"/>
      <c r="L779" s="1205"/>
      <c r="M779" s="1205"/>
      <c r="N779" s="1205"/>
      <c r="O779" s="1205"/>
    </row>
    <row r="780" spans="1:15" x14ac:dyDescent="0.35">
      <c r="A780" s="1683"/>
      <c r="B780" s="1684"/>
      <c r="C780" s="1684"/>
      <c r="D780" s="1684"/>
      <c r="E780" s="1684"/>
      <c r="F780" s="1684"/>
      <c r="G780" s="1684"/>
      <c r="H780" s="1684"/>
      <c r="I780" s="1205"/>
      <c r="J780" s="1205"/>
      <c r="K780" s="1205"/>
      <c r="L780" s="1205"/>
      <c r="M780" s="1205"/>
      <c r="N780" s="1205"/>
      <c r="O780" s="1205"/>
    </row>
    <row r="781" spans="1:15" x14ac:dyDescent="0.35">
      <c r="A781" s="1683"/>
      <c r="B781" s="1684"/>
      <c r="C781" s="1684"/>
      <c r="D781" s="1684"/>
      <c r="E781" s="1684"/>
      <c r="F781" s="1684"/>
      <c r="G781" s="1684"/>
      <c r="H781" s="1684"/>
      <c r="I781" s="1205"/>
      <c r="J781" s="1205"/>
      <c r="K781" s="1205"/>
      <c r="L781" s="1205"/>
      <c r="M781" s="1205"/>
      <c r="N781" s="1205"/>
      <c r="O781" s="1205"/>
    </row>
    <row r="782" spans="1:15" x14ac:dyDescent="0.35">
      <c r="A782" s="1683"/>
      <c r="B782" s="1684"/>
      <c r="C782" s="1684"/>
      <c r="D782" s="1684"/>
      <c r="E782" s="1684"/>
      <c r="F782" s="1684"/>
      <c r="G782" s="1684"/>
      <c r="H782" s="1684"/>
      <c r="I782" s="1205"/>
      <c r="J782" s="1205"/>
      <c r="K782" s="1205"/>
      <c r="L782" s="1205"/>
      <c r="M782" s="1205"/>
      <c r="N782" s="1205"/>
      <c r="O782" s="1205"/>
    </row>
    <row r="783" spans="1:15" x14ac:dyDescent="0.35">
      <c r="A783" s="1683"/>
      <c r="B783" s="1684"/>
      <c r="C783" s="1684"/>
      <c r="D783" s="1684"/>
      <c r="E783" s="1684"/>
      <c r="F783" s="1684"/>
      <c r="G783" s="1684"/>
      <c r="H783" s="1684"/>
      <c r="I783" s="1205"/>
      <c r="J783" s="1205"/>
      <c r="K783" s="1205"/>
      <c r="L783" s="1205"/>
      <c r="M783" s="1205"/>
      <c r="N783" s="1205"/>
      <c r="O783" s="1205"/>
    </row>
    <row r="784" spans="1:15" x14ac:dyDescent="0.35">
      <c r="A784" s="1683"/>
      <c r="B784" s="1684"/>
      <c r="C784" s="1684"/>
      <c r="D784" s="1684"/>
      <c r="E784" s="1684"/>
      <c r="F784" s="1684"/>
      <c r="G784" s="1684"/>
      <c r="H784" s="1684"/>
      <c r="I784" s="1205"/>
      <c r="J784" s="1205"/>
      <c r="K784" s="1205"/>
      <c r="L784" s="1205"/>
      <c r="M784" s="1205"/>
      <c r="N784" s="1205"/>
      <c r="O784" s="1205"/>
    </row>
    <row r="785" spans="1:15" x14ac:dyDescent="0.35">
      <c r="A785" s="1683"/>
      <c r="B785" s="1684"/>
      <c r="C785" s="1684"/>
      <c r="D785" s="1684"/>
      <c r="E785" s="1684"/>
      <c r="F785" s="1684"/>
      <c r="G785" s="1684"/>
      <c r="H785" s="1684"/>
      <c r="I785" s="1205"/>
      <c r="J785" s="1205"/>
      <c r="K785" s="1205"/>
      <c r="L785" s="1205"/>
      <c r="M785" s="1205"/>
      <c r="N785" s="1205"/>
      <c r="O785" s="1205"/>
    </row>
    <row r="786" spans="1:15" x14ac:dyDescent="0.35">
      <c r="A786" s="1683"/>
      <c r="B786" s="1684"/>
      <c r="C786" s="1684"/>
      <c r="D786" s="1684"/>
      <c r="E786" s="1684"/>
      <c r="F786" s="1684"/>
      <c r="G786" s="1684"/>
      <c r="H786" s="1684"/>
      <c r="I786" s="1205"/>
      <c r="J786" s="1205"/>
      <c r="K786" s="1205"/>
      <c r="L786" s="1205"/>
      <c r="M786" s="1205"/>
      <c r="N786" s="1205"/>
      <c r="O786" s="1205"/>
    </row>
    <row r="787" spans="1:15" x14ac:dyDescent="0.35">
      <c r="A787" s="1683"/>
      <c r="B787" s="1684"/>
      <c r="C787" s="1684"/>
      <c r="D787" s="1684"/>
      <c r="E787" s="1684"/>
      <c r="F787" s="1684"/>
      <c r="G787" s="1684"/>
      <c r="H787" s="1684"/>
      <c r="I787" s="1205"/>
      <c r="J787" s="1205"/>
      <c r="K787" s="1205"/>
      <c r="L787" s="1205"/>
      <c r="M787" s="1205"/>
      <c r="N787" s="1205"/>
      <c r="O787" s="1205"/>
    </row>
    <row r="788" spans="1:15" x14ac:dyDescent="0.35">
      <c r="A788" s="1683"/>
      <c r="B788" s="1684"/>
      <c r="C788" s="1684"/>
      <c r="D788" s="1684"/>
      <c r="E788" s="1684"/>
      <c r="F788" s="1684"/>
      <c r="G788" s="1684"/>
      <c r="H788" s="1684"/>
      <c r="I788" s="1205"/>
      <c r="J788" s="1205"/>
      <c r="K788" s="1205"/>
      <c r="L788" s="1205"/>
      <c r="M788" s="1205"/>
      <c r="N788" s="1205"/>
      <c r="O788" s="1205"/>
    </row>
    <row r="789" spans="1:15" x14ac:dyDescent="0.35">
      <c r="A789" s="1683"/>
      <c r="B789" s="1684"/>
      <c r="C789" s="1684"/>
      <c r="D789" s="1684"/>
      <c r="E789" s="1684"/>
      <c r="F789" s="1684"/>
      <c r="G789" s="1684"/>
      <c r="H789" s="1684"/>
      <c r="I789" s="1205"/>
      <c r="J789" s="1205"/>
      <c r="K789" s="1205"/>
      <c r="L789" s="1205"/>
      <c r="M789" s="1205"/>
      <c r="N789" s="1205"/>
      <c r="O789" s="1205"/>
    </row>
    <row r="790" spans="1:15" x14ac:dyDescent="0.35">
      <c r="A790" s="1683"/>
      <c r="B790" s="1684"/>
      <c r="C790" s="1684"/>
      <c r="D790" s="1684"/>
      <c r="E790" s="1684"/>
      <c r="F790" s="1684"/>
      <c r="G790" s="1684"/>
      <c r="H790" s="1684"/>
      <c r="I790" s="1205"/>
      <c r="J790" s="1205"/>
      <c r="K790" s="1205"/>
      <c r="L790" s="1205"/>
      <c r="M790" s="1205"/>
      <c r="N790" s="1205"/>
      <c r="O790" s="1205"/>
    </row>
    <row r="791" spans="1:15" x14ac:dyDescent="0.35">
      <c r="A791" s="1683"/>
      <c r="B791" s="1684"/>
      <c r="C791" s="1684"/>
      <c r="D791" s="1684"/>
      <c r="E791" s="1684"/>
      <c r="F791" s="1684"/>
      <c r="G791" s="1684"/>
      <c r="H791" s="1684"/>
      <c r="I791" s="1205"/>
      <c r="J791" s="1205"/>
      <c r="K791" s="1205"/>
      <c r="L791" s="1205"/>
      <c r="M791" s="1205"/>
      <c r="N791" s="1205"/>
      <c r="O791" s="1205"/>
    </row>
    <row r="792" spans="1:15" x14ac:dyDescent="0.35">
      <c r="A792" s="1683"/>
      <c r="B792" s="1684"/>
      <c r="C792" s="1684"/>
      <c r="D792" s="1684"/>
      <c r="E792" s="1684"/>
      <c r="F792" s="1684"/>
      <c r="G792" s="1684"/>
      <c r="H792" s="1684"/>
      <c r="I792" s="1205"/>
      <c r="J792" s="1205"/>
      <c r="K792" s="1205"/>
      <c r="L792" s="1205"/>
      <c r="M792" s="1205"/>
      <c r="N792" s="1205"/>
      <c r="O792" s="1205"/>
    </row>
    <row r="793" spans="1:15" x14ac:dyDescent="0.35">
      <c r="A793" s="1683"/>
      <c r="B793" s="1684"/>
      <c r="C793" s="1684"/>
      <c r="D793" s="1684"/>
      <c r="E793" s="1684"/>
      <c r="F793" s="1684"/>
      <c r="G793" s="1684"/>
      <c r="H793" s="1684"/>
      <c r="I793" s="1205"/>
      <c r="J793" s="1205"/>
      <c r="K793" s="1205"/>
      <c r="L793" s="1205"/>
      <c r="M793" s="1205"/>
      <c r="N793" s="1205"/>
      <c r="O793" s="1205"/>
    </row>
    <row r="794" spans="1:15" x14ac:dyDescent="0.35">
      <c r="A794" s="1683"/>
      <c r="B794" s="1684"/>
      <c r="C794" s="1684"/>
      <c r="D794" s="1684"/>
      <c r="E794" s="1684"/>
      <c r="F794" s="1684"/>
      <c r="G794" s="1684"/>
      <c r="H794" s="1684"/>
      <c r="I794" s="1205"/>
      <c r="J794" s="1205"/>
      <c r="K794" s="1205"/>
      <c r="L794" s="1205"/>
      <c r="M794" s="1205"/>
      <c r="N794" s="1205"/>
      <c r="O794" s="1205"/>
    </row>
    <row r="795" spans="1:15" x14ac:dyDescent="0.35">
      <c r="A795" s="1683"/>
      <c r="B795" s="1684"/>
      <c r="C795" s="1684"/>
      <c r="D795" s="1684"/>
      <c r="E795" s="1684"/>
      <c r="F795" s="1684"/>
      <c r="G795" s="1684"/>
      <c r="H795" s="1684"/>
      <c r="I795" s="1205"/>
      <c r="J795" s="1205"/>
      <c r="K795" s="1205"/>
      <c r="L795" s="1205"/>
      <c r="M795" s="1205"/>
      <c r="N795" s="1205"/>
      <c r="O795" s="1205"/>
    </row>
    <row r="796" spans="1:15" x14ac:dyDescent="0.35">
      <c r="A796" s="1683"/>
      <c r="B796" s="1684"/>
      <c r="C796" s="1684"/>
      <c r="D796" s="1684"/>
      <c r="E796" s="1684"/>
      <c r="F796" s="1684"/>
      <c r="G796" s="1684"/>
      <c r="H796" s="1684"/>
      <c r="I796" s="1205"/>
      <c r="J796" s="1205"/>
      <c r="K796" s="1205"/>
      <c r="L796" s="1205"/>
      <c r="M796" s="1205"/>
      <c r="N796" s="1205"/>
      <c r="O796" s="1205"/>
    </row>
    <row r="797" spans="1:15" x14ac:dyDescent="0.35">
      <c r="A797" s="1683"/>
      <c r="B797" s="1684"/>
      <c r="C797" s="1684"/>
      <c r="D797" s="1684"/>
      <c r="E797" s="1684"/>
      <c r="F797" s="1684"/>
      <c r="G797" s="1684"/>
      <c r="H797" s="1684"/>
      <c r="I797" s="1205"/>
      <c r="J797" s="1205"/>
      <c r="K797" s="1205"/>
      <c r="L797" s="1205"/>
      <c r="M797" s="1205"/>
      <c r="N797" s="1205"/>
      <c r="O797" s="1205"/>
    </row>
    <row r="798" spans="1:15" x14ac:dyDescent="0.35">
      <c r="A798" s="1683"/>
      <c r="B798" s="1684"/>
      <c r="C798" s="1684"/>
      <c r="D798" s="1684"/>
      <c r="E798" s="1684"/>
      <c r="F798" s="1684"/>
      <c r="G798" s="1684"/>
      <c r="H798" s="1684"/>
      <c r="I798" s="1205"/>
      <c r="J798" s="1205"/>
      <c r="K798" s="1205"/>
      <c r="L798" s="1205"/>
      <c r="M798" s="1205"/>
      <c r="N798" s="1205"/>
      <c r="O798" s="1205"/>
    </row>
    <row r="799" spans="1:15" x14ac:dyDescent="0.35">
      <c r="A799" s="1683"/>
      <c r="B799" s="1684"/>
      <c r="C799" s="1684"/>
      <c r="D799" s="1684"/>
      <c r="E799" s="1684"/>
      <c r="F799" s="1684"/>
      <c r="G799" s="1684"/>
      <c r="H799" s="1684"/>
      <c r="I799" s="1205"/>
      <c r="J799" s="1205"/>
      <c r="K799" s="1205"/>
      <c r="L799" s="1205"/>
      <c r="M799" s="1205"/>
      <c r="N799" s="1205"/>
      <c r="O799" s="1205"/>
    </row>
    <row r="800" spans="1:15" x14ac:dyDescent="0.35">
      <c r="A800" s="1683"/>
      <c r="B800" s="1684"/>
      <c r="C800" s="1684"/>
      <c r="D800" s="1684"/>
      <c r="E800" s="1684"/>
      <c r="F800" s="1684"/>
      <c r="G800" s="1684"/>
      <c r="H800" s="1684"/>
      <c r="I800" s="1205"/>
      <c r="J800" s="1205"/>
      <c r="K800" s="1205"/>
      <c r="L800" s="1205"/>
      <c r="M800" s="1205"/>
      <c r="N800" s="1205"/>
      <c r="O800" s="1205"/>
    </row>
    <row r="801" spans="1:15" x14ac:dyDescent="0.35">
      <c r="A801" s="1683"/>
      <c r="B801" s="1684"/>
      <c r="C801" s="1684"/>
      <c r="D801" s="1684"/>
      <c r="E801" s="1684"/>
      <c r="F801" s="1684"/>
      <c r="G801" s="1684"/>
      <c r="H801" s="1684"/>
      <c r="I801" s="1205"/>
      <c r="J801" s="1205"/>
      <c r="K801" s="1205"/>
      <c r="L801" s="1205"/>
      <c r="M801" s="1205"/>
      <c r="N801" s="1205"/>
      <c r="O801" s="1205"/>
    </row>
    <row r="802" spans="1:15" x14ac:dyDescent="0.35">
      <c r="A802" s="1683"/>
      <c r="B802" s="1684"/>
      <c r="C802" s="1684"/>
      <c r="D802" s="1684"/>
      <c r="E802" s="1684"/>
      <c r="F802" s="1684"/>
      <c r="G802" s="1684"/>
      <c r="H802" s="1684"/>
      <c r="I802" s="1205"/>
      <c r="J802" s="1205"/>
      <c r="K802" s="1205"/>
      <c r="L802" s="1205"/>
      <c r="M802" s="1205"/>
      <c r="N802" s="1205"/>
      <c r="O802" s="1205"/>
    </row>
    <row r="803" spans="1:15" x14ac:dyDescent="0.35">
      <c r="A803" s="1683"/>
      <c r="B803" s="1684"/>
      <c r="C803" s="1684"/>
      <c r="D803" s="1684"/>
      <c r="E803" s="1684"/>
      <c r="F803" s="1684"/>
      <c r="G803" s="1684"/>
      <c r="H803" s="1684"/>
      <c r="I803" s="1205"/>
      <c r="J803" s="1205"/>
      <c r="K803" s="1205"/>
      <c r="L803" s="1205"/>
      <c r="M803" s="1205"/>
      <c r="N803" s="1205"/>
      <c r="O803" s="1205"/>
    </row>
    <row r="804" spans="1:15" x14ac:dyDescent="0.35">
      <c r="A804" s="1683"/>
      <c r="B804" s="1684"/>
      <c r="C804" s="1684"/>
      <c r="D804" s="1684"/>
      <c r="E804" s="1684"/>
      <c r="F804" s="1684"/>
      <c r="G804" s="1684"/>
      <c r="H804" s="1684"/>
      <c r="I804" s="1205"/>
      <c r="J804" s="1205"/>
      <c r="K804" s="1205"/>
      <c r="L804" s="1205"/>
      <c r="M804" s="1205"/>
      <c r="N804" s="1205"/>
      <c r="O804" s="1205"/>
    </row>
    <row r="805" spans="1:15" x14ac:dyDescent="0.35">
      <c r="A805" s="1683"/>
      <c r="B805" s="1684"/>
      <c r="C805" s="1684"/>
      <c r="D805" s="1684"/>
      <c r="E805" s="1684"/>
      <c r="F805" s="1684"/>
      <c r="G805" s="1684"/>
      <c r="H805" s="1684"/>
      <c r="I805" s="1205"/>
      <c r="J805" s="1205"/>
      <c r="K805" s="1205"/>
      <c r="L805" s="1205"/>
      <c r="M805" s="1205"/>
      <c r="N805" s="1205"/>
      <c r="O805" s="1205"/>
    </row>
    <row r="806" spans="1:15" x14ac:dyDescent="0.35">
      <c r="A806" s="1683"/>
      <c r="B806" s="1684"/>
      <c r="C806" s="1684"/>
      <c r="D806" s="1684"/>
      <c r="E806" s="1684"/>
      <c r="F806" s="1684"/>
      <c r="G806" s="1684"/>
      <c r="H806" s="1684"/>
      <c r="I806" s="1205"/>
      <c r="J806" s="1205"/>
      <c r="K806" s="1205"/>
      <c r="L806" s="1205"/>
      <c r="M806" s="1205"/>
      <c r="N806" s="1205"/>
      <c r="O806" s="1205"/>
    </row>
    <row r="807" spans="1:15" x14ac:dyDescent="0.35">
      <c r="A807" s="1683"/>
      <c r="B807" s="1684"/>
      <c r="C807" s="1684"/>
      <c r="D807" s="1684"/>
      <c r="E807" s="1684"/>
      <c r="F807" s="1684"/>
      <c r="G807" s="1684"/>
      <c r="H807" s="1684"/>
      <c r="I807" s="1205"/>
      <c r="J807" s="1205"/>
      <c r="K807" s="1205"/>
      <c r="L807" s="1205"/>
      <c r="M807" s="1205"/>
      <c r="N807" s="1205"/>
      <c r="O807" s="1205"/>
    </row>
    <row r="808" spans="1:15" x14ac:dyDescent="0.35">
      <c r="A808" s="1683"/>
      <c r="B808" s="1684"/>
      <c r="C808" s="1684"/>
      <c r="D808" s="1684"/>
      <c r="E808" s="1684"/>
      <c r="F808" s="1684"/>
      <c r="G808" s="1684"/>
      <c r="H808" s="1684"/>
      <c r="I808" s="1205"/>
      <c r="J808" s="1205"/>
      <c r="K808" s="1205"/>
      <c r="L808" s="1205"/>
      <c r="M808" s="1205"/>
      <c r="N808" s="1205"/>
      <c r="O808" s="1205"/>
    </row>
    <row r="809" spans="1:15" x14ac:dyDescent="0.35">
      <c r="A809" s="1683"/>
      <c r="B809" s="1684"/>
      <c r="C809" s="1684"/>
      <c r="D809" s="1684"/>
      <c r="E809" s="1684"/>
      <c r="F809" s="1684"/>
      <c r="G809" s="1684"/>
      <c r="H809" s="1684"/>
      <c r="I809" s="1205"/>
      <c r="J809" s="1205"/>
      <c r="K809" s="1205"/>
      <c r="L809" s="1205"/>
      <c r="M809" s="1205"/>
      <c r="N809" s="1205"/>
      <c r="O809" s="1205"/>
    </row>
    <row r="810" spans="1:15" x14ac:dyDescent="0.35">
      <c r="A810" s="1683"/>
      <c r="B810" s="1684"/>
      <c r="C810" s="1684"/>
      <c r="D810" s="1684"/>
      <c r="E810" s="1684"/>
      <c r="F810" s="1684"/>
      <c r="G810" s="1684"/>
      <c r="H810" s="1684"/>
      <c r="I810" s="1205"/>
      <c r="J810" s="1205"/>
      <c r="K810" s="1205"/>
      <c r="L810" s="1205"/>
      <c r="M810" s="1205"/>
      <c r="N810" s="1205"/>
      <c r="O810" s="1205"/>
    </row>
    <row r="811" spans="1:15" x14ac:dyDescent="0.35">
      <c r="A811" s="1683"/>
      <c r="B811" s="1684"/>
      <c r="C811" s="1684"/>
      <c r="D811" s="1684"/>
      <c r="E811" s="1684"/>
      <c r="F811" s="1684"/>
      <c r="G811" s="1684"/>
      <c r="H811" s="1684"/>
      <c r="I811" s="1205"/>
      <c r="J811" s="1205"/>
      <c r="K811" s="1205"/>
      <c r="L811" s="1205"/>
      <c r="M811" s="1205"/>
      <c r="N811" s="1205"/>
      <c r="O811" s="1205"/>
    </row>
    <row r="812" spans="1:15" x14ac:dyDescent="0.35">
      <c r="A812" s="1683"/>
      <c r="B812" s="1684"/>
      <c r="C812" s="1684"/>
      <c r="D812" s="1684"/>
      <c r="E812" s="1684"/>
      <c r="F812" s="1684"/>
      <c r="G812" s="1684"/>
      <c r="H812" s="1684"/>
      <c r="I812" s="1205"/>
      <c r="J812" s="1205"/>
      <c r="K812" s="1205"/>
      <c r="L812" s="1205"/>
      <c r="M812" s="1205"/>
      <c r="N812" s="1205"/>
      <c r="O812" s="1205"/>
    </row>
    <row r="813" spans="1:15" x14ac:dyDescent="0.35">
      <c r="A813" s="1683"/>
      <c r="B813" s="1684"/>
      <c r="C813" s="1684"/>
      <c r="D813" s="1684"/>
      <c r="E813" s="1684"/>
      <c r="F813" s="1684"/>
      <c r="G813" s="1684"/>
      <c r="H813" s="1684"/>
      <c r="I813" s="1205"/>
      <c r="J813" s="1205"/>
      <c r="K813" s="1205"/>
      <c r="L813" s="1205"/>
      <c r="M813" s="1205"/>
      <c r="N813" s="1205"/>
      <c r="O813" s="1205"/>
    </row>
    <row r="814" spans="1:15" x14ac:dyDescent="0.35">
      <c r="A814" s="1683"/>
      <c r="B814" s="1684"/>
      <c r="C814" s="1684"/>
      <c r="D814" s="1684"/>
      <c r="E814" s="1684"/>
      <c r="F814" s="1684"/>
      <c r="G814" s="1684"/>
      <c r="H814" s="1684"/>
      <c r="I814" s="1205"/>
      <c r="J814" s="1205"/>
      <c r="K814" s="1205"/>
      <c r="L814" s="1205"/>
      <c r="M814" s="1205"/>
      <c r="N814" s="1205"/>
      <c r="O814" s="1205"/>
    </row>
    <row r="815" spans="1:15" x14ac:dyDescent="0.35">
      <c r="A815" s="1683"/>
      <c r="B815" s="1684"/>
      <c r="C815" s="1684"/>
      <c r="D815" s="1684"/>
      <c r="E815" s="1684"/>
      <c r="F815" s="1684"/>
      <c r="G815" s="1684"/>
      <c r="H815" s="1684"/>
      <c r="I815" s="1205"/>
      <c r="J815" s="1205"/>
      <c r="K815" s="1205"/>
      <c r="L815" s="1205"/>
      <c r="M815" s="1205"/>
      <c r="N815" s="1205"/>
      <c r="O815" s="1205"/>
    </row>
    <row r="816" spans="1:15" x14ac:dyDescent="0.35">
      <c r="A816" s="1683"/>
      <c r="B816" s="1684"/>
      <c r="C816" s="1684"/>
      <c r="D816" s="1684"/>
      <c r="E816" s="1684"/>
      <c r="F816" s="1684"/>
      <c r="G816" s="1684"/>
      <c r="H816" s="1684"/>
      <c r="I816" s="1205"/>
      <c r="J816" s="1205"/>
      <c r="K816" s="1205"/>
      <c r="L816" s="1205"/>
      <c r="M816" s="1205"/>
      <c r="N816" s="1205"/>
      <c r="O816" s="1205"/>
    </row>
    <row r="817" spans="1:15" x14ac:dyDescent="0.35">
      <c r="A817" s="1683"/>
      <c r="B817" s="1684"/>
      <c r="C817" s="1684"/>
      <c r="D817" s="1684"/>
      <c r="E817" s="1684"/>
      <c r="F817" s="1684"/>
      <c r="G817" s="1684"/>
      <c r="H817" s="1684"/>
      <c r="I817" s="1205"/>
      <c r="J817" s="1205"/>
      <c r="K817" s="1205"/>
      <c r="L817" s="1205"/>
      <c r="M817" s="1205"/>
      <c r="N817" s="1205"/>
      <c r="O817" s="1205"/>
    </row>
    <row r="818" spans="1:15" x14ac:dyDescent="0.35">
      <c r="A818" s="1683"/>
      <c r="B818" s="1684"/>
      <c r="C818" s="1684"/>
      <c r="D818" s="1684"/>
      <c r="E818" s="1684"/>
      <c r="F818" s="1684"/>
      <c r="G818" s="1684"/>
      <c r="H818" s="1684"/>
      <c r="I818" s="1205"/>
      <c r="J818" s="1205"/>
      <c r="K818" s="1205"/>
      <c r="L818" s="1205"/>
      <c r="M818" s="1205"/>
      <c r="N818" s="1205"/>
      <c r="O818" s="1205"/>
    </row>
    <row r="819" spans="1:15" x14ac:dyDescent="0.35">
      <c r="A819" s="1683"/>
      <c r="B819" s="1684"/>
      <c r="C819" s="1684"/>
      <c r="D819" s="1684"/>
      <c r="E819" s="1684"/>
      <c r="F819" s="1684"/>
      <c r="G819" s="1684"/>
      <c r="H819" s="1684"/>
      <c r="I819" s="1205"/>
      <c r="J819" s="1205"/>
      <c r="K819" s="1205"/>
      <c r="L819" s="1205"/>
      <c r="M819" s="1205"/>
      <c r="N819" s="1205"/>
      <c r="O819" s="1205"/>
    </row>
    <row r="820" spans="1:15" x14ac:dyDescent="0.35">
      <c r="A820" s="1683"/>
      <c r="B820" s="1684"/>
      <c r="C820" s="1684"/>
      <c r="D820" s="1684"/>
      <c r="E820" s="1684"/>
      <c r="F820" s="1684"/>
      <c r="G820" s="1684"/>
      <c r="H820" s="1684"/>
      <c r="I820" s="1205"/>
      <c r="J820" s="1205"/>
      <c r="K820" s="1205"/>
      <c r="L820" s="1205"/>
      <c r="M820" s="1205"/>
      <c r="N820" s="1205"/>
      <c r="O820" s="1205"/>
    </row>
    <row r="821" spans="1:15" x14ac:dyDescent="0.35">
      <c r="A821" s="1683"/>
      <c r="B821" s="1684"/>
      <c r="C821" s="1684"/>
      <c r="D821" s="1684"/>
      <c r="E821" s="1684"/>
      <c r="F821" s="1684"/>
      <c r="G821" s="1684"/>
      <c r="H821" s="1684"/>
      <c r="I821" s="1205"/>
      <c r="J821" s="1205"/>
      <c r="K821" s="1205"/>
      <c r="L821" s="1205"/>
      <c r="M821" s="1205"/>
      <c r="N821" s="1205"/>
      <c r="O821" s="1205"/>
    </row>
    <row r="822" spans="1:15" x14ac:dyDescent="0.35">
      <c r="A822" s="1683"/>
      <c r="B822" s="1684"/>
      <c r="C822" s="1684"/>
      <c r="D822" s="1684"/>
      <c r="E822" s="1684"/>
      <c r="F822" s="1684"/>
      <c r="G822" s="1684"/>
      <c r="H822" s="1684"/>
      <c r="I822" s="1205"/>
      <c r="J822" s="1205"/>
      <c r="K822" s="1205"/>
      <c r="L822" s="1205"/>
      <c r="M822" s="1205"/>
      <c r="N822" s="1205"/>
      <c r="O822" s="1205"/>
    </row>
    <row r="823" spans="1:15" x14ac:dyDescent="0.35">
      <c r="A823" s="1683"/>
      <c r="B823" s="1684"/>
      <c r="C823" s="1684"/>
      <c r="D823" s="1684"/>
      <c r="E823" s="1684"/>
      <c r="F823" s="1684"/>
      <c r="G823" s="1684"/>
      <c r="H823" s="1684"/>
      <c r="I823" s="1205"/>
      <c r="J823" s="1205"/>
      <c r="K823" s="1205"/>
      <c r="L823" s="1205"/>
      <c r="M823" s="1205"/>
      <c r="N823" s="1205"/>
      <c r="O823" s="1205"/>
    </row>
    <row r="824" spans="1:15" x14ac:dyDescent="0.35">
      <c r="A824" s="1683"/>
      <c r="B824" s="1684"/>
      <c r="C824" s="1684"/>
      <c r="D824" s="1684"/>
      <c r="E824" s="1684"/>
      <c r="F824" s="1684"/>
      <c r="G824" s="1684"/>
      <c r="H824" s="1684"/>
      <c r="I824" s="1205"/>
      <c r="J824" s="1205"/>
      <c r="K824" s="1205"/>
      <c r="L824" s="1205"/>
      <c r="M824" s="1205"/>
      <c r="N824" s="1205"/>
      <c r="O824" s="1205"/>
    </row>
    <row r="825" spans="1:15" x14ac:dyDescent="0.35">
      <c r="A825" s="1683"/>
      <c r="B825" s="1684"/>
      <c r="C825" s="1684"/>
      <c r="D825" s="1684"/>
      <c r="E825" s="1684"/>
      <c r="F825" s="1684"/>
      <c r="G825" s="1684"/>
      <c r="H825" s="1684"/>
      <c r="I825" s="1205"/>
      <c r="J825" s="1205"/>
      <c r="K825" s="1205"/>
      <c r="L825" s="1205"/>
      <c r="M825" s="1205"/>
      <c r="N825" s="1205"/>
      <c r="O825" s="1205"/>
    </row>
    <row r="826" spans="1:15" x14ac:dyDescent="0.35">
      <c r="A826" s="1683"/>
      <c r="B826" s="1684"/>
      <c r="C826" s="1684"/>
      <c r="D826" s="1684"/>
      <c r="E826" s="1684"/>
      <c r="F826" s="1684"/>
      <c r="G826" s="1684"/>
      <c r="H826" s="1684"/>
      <c r="I826" s="1205"/>
      <c r="J826" s="1205"/>
      <c r="K826" s="1205"/>
      <c r="L826" s="1205"/>
      <c r="M826" s="1205"/>
      <c r="N826" s="1205"/>
      <c r="O826" s="1205"/>
    </row>
    <row r="827" spans="1:15" x14ac:dyDescent="0.35">
      <c r="A827" s="1683"/>
      <c r="B827" s="1684"/>
      <c r="C827" s="1684"/>
      <c r="D827" s="1684"/>
      <c r="E827" s="1684"/>
      <c r="F827" s="1684"/>
      <c r="G827" s="1684"/>
      <c r="H827" s="1684"/>
      <c r="I827" s="1205"/>
      <c r="J827" s="1205"/>
      <c r="K827" s="1205"/>
      <c r="L827" s="1205"/>
      <c r="M827" s="1205"/>
      <c r="N827" s="1205"/>
      <c r="O827" s="1205"/>
    </row>
    <row r="828" spans="1:15" x14ac:dyDescent="0.35">
      <c r="A828" s="1683"/>
      <c r="B828" s="1684"/>
      <c r="C828" s="1684"/>
      <c r="D828" s="1684"/>
      <c r="E828" s="1684"/>
      <c r="F828" s="1684"/>
      <c r="G828" s="1684"/>
      <c r="H828" s="1684"/>
      <c r="I828" s="1205"/>
      <c r="J828" s="1205"/>
      <c r="K828" s="1205"/>
      <c r="L828" s="1205"/>
      <c r="M828" s="1205"/>
      <c r="N828" s="1205"/>
      <c r="O828" s="1205"/>
    </row>
    <row r="829" spans="1:15" x14ac:dyDescent="0.35">
      <c r="A829" s="1683"/>
      <c r="B829" s="1684"/>
      <c r="C829" s="1684"/>
      <c r="D829" s="1684"/>
      <c r="E829" s="1684"/>
      <c r="F829" s="1684"/>
      <c r="G829" s="1684"/>
      <c r="H829" s="1684"/>
      <c r="I829" s="1205"/>
      <c r="J829" s="1205"/>
      <c r="K829" s="1205"/>
      <c r="L829" s="1205"/>
      <c r="M829" s="1205"/>
      <c r="N829" s="1205"/>
      <c r="O829" s="1205"/>
    </row>
    <row r="830" spans="1:15" x14ac:dyDescent="0.35">
      <c r="A830" s="1683"/>
      <c r="B830" s="1684"/>
      <c r="C830" s="1684"/>
      <c r="D830" s="1684"/>
      <c r="E830" s="1684"/>
      <c r="F830" s="1684"/>
      <c r="G830" s="1684"/>
      <c r="H830" s="1684"/>
      <c r="I830" s="1205"/>
      <c r="J830" s="1205"/>
      <c r="K830" s="1205"/>
      <c r="L830" s="1205"/>
      <c r="M830" s="1205"/>
      <c r="N830" s="1205"/>
      <c r="O830" s="1205"/>
    </row>
    <row r="831" spans="1:15" x14ac:dyDescent="0.35">
      <c r="A831" s="1683"/>
      <c r="B831" s="1684"/>
      <c r="C831" s="1684"/>
      <c r="D831" s="1684"/>
      <c r="E831" s="1684"/>
      <c r="F831" s="1684"/>
      <c r="G831" s="1684"/>
      <c r="H831" s="1684"/>
      <c r="I831" s="1205"/>
      <c r="J831" s="1205"/>
      <c r="K831" s="1205"/>
      <c r="L831" s="1205"/>
      <c r="M831" s="1205"/>
      <c r="N831" s="1205"/>
      <c r="O831" s="1205"/>
    </row>
    <row r="832" spans="1:15" x14ac:dyDescent="0.35">
      <c r="A832" s="1683"/>
      <c r="B832" s="1684"/>
      <c r="C832" s="1684"/>
      <c r="D832" s="1684"/>
      <c r="E832" s="1684"/>
      <c r="F832" s="1684"/>
      <c r="G832" s="1684"/>
      <c r="H832" s="1684"/>
      <c r="I832" s="1205"/>
      <c r="J832" s="1205"/>
      <c r="K832" s="1205"/>
      <c r="L832" s="1205"/>
      <c r="M832" s="1205"/>
      <c r="N832" s="1205"/>
      <c r="O832" s="1205"/>
    </row>
    <row r="833" spans="1:15" x14ac:dyDescent="0.35">
      <c r="A833" s="1683"/>
      <c r="B833" s="1684"/>
      <c r="C833" s="1684"/>
      <c r="D833" s="1684"/>
      <c r="E833" s="1684"/>
      <c r="F833" s="1684"/>
      <c r="G833" s="1684"/>
      <c r="H833" s="1684"/>
      <c r="I833" s="1205"/>
      <c r="J833" s="1205"/>
      <c r="K833" s="1205"/>
      <c r="L833" s="1205"/>
      <c r="M833" s="1205"/>
      <c r="N833" s="1205"/>
      <c r="O833" s="1205"/>
    </row>
    <row r="834" spans="1:15" x14ac:dyDescent="0.35">
      <c r="A834" s="1683"/>
      <c r="B834" s="1684"/>
      <c r="C834" s="1684"/>
      <c r="D834" s="1684"/>
      <c r="E834" s="1684"/>
      <c r="F834" s="1684"/>
      <c r="G834" s="1684"/>
      <c r="H834" s="1684"/>
      <c r="I834" s="1205"/>
      <c r="J834" s="1205"/>
      <c r="K834" s="1205"/>
      <c r="L834" s="1205"/>
      <c r="M834" s="1205"/>
      <c r="N834" s="1205"/>
      <c r="O834" s="1205"/>
    </row>
    <row r="835" spans="1:15" x14ac:dyDescent="0.35">
      <c r="A835" s="1683"/>
      <c r="B835" s="1684"/>
      <c r="C835" s="1684"/>
      <c r="D835" s="1684"/>
      <c r="E835" s="1684"/>
      <c r="F835" s="1684"/>
      <c r="G835" s="1684"/>
      <c r="H835" s="1684"/>
      <c r="I835" s="1205"/>
      <c r="J835" s="1205"/>
      <c r="K835" s="1205"/>
      <c r="L835" s="1205"/>
      <c r="M835" s="1205"/>
      <c r="N835" s="1205"/>
      <c r="O835" s="1205"/>
    </row>
    <row r="836" spans="1:15" x14ac:dyDescent="0.35">
      <c r="A836" s="1683"/>
      <c r="B836" s="1684"/>
      <c r="C836" s="1684"/>
      <c r="D836" s="1684"/>
      <c r="E836" s="1684"/>
      <c r="F836" s="1684"/>
      <c r="G836" s="1684"/>
      <c r="H836" s="1684"/>
      <c r="I836" s="1205"/>
      <c r="J836" s="1205"/>
      <c r="K836" s="1205"/>
      <c r="L836" s="1205"/>
      <c r="M836" s="1205"/>
      <c r="N836" s="1205"/>
      <c r="O836" s="1205"/>
    </row>
    <row r="837" spans="1:15" x14ac:dyDescent="0.35">
      <c r="A837" s="1683"/>
      <c r="B837" s="1684"/>
      <c r="C837" s="1684"/>
      <c r="D837" s="1684"/>
      <c r="E837" s="1684"/>
      <c r="F837" s="1684"/>
      <c r="G837" s="1684"/>
      <c r="H837" s="1684"/>
      <c r="I837" s="1205"/>
      <c r="J837" s="1205"/>
      <c r="K837" s="1205"/>
      <c r="L837" s="1205"/>
      <c r="M837" s="1205"/>
      <c r="N837" s="1205"/>
      <c r="O837" s="1205"/>
    </row>
    <row r="838" spans="1:15" x14ac:dyDescent="0.35">
      <c r="A838" s="1683"/>
      <c r="B838" s="1684"/>
      <c r="C838" s="1684"/>
      <c r="D838" s="1684"/>
      <c r="E838" s="1684"/>
      <c r="F838" s="1684"/>
      <c r="G838" s="1684"/>
      <c r="H838" s="1684"/>
      <c r="I838" s="1205"/>
      <c r="J838" s="1205"/>
      <c r="K838" s="1205"/>
      <c r="L838" s="1205"/>
      <c r="M838" s="1205"/>
      <c r="N838" s="1205"/>
      <c r="O838" s="1205"/>
    </row>
    <row r="839" spans="1:15" x14ac:dyDescent="0.35">
      <c r="A839" s="1683"/>
      <c r="B839" s="1684"/>
      <c r="C839" s="1684"/>
      <c r="D839" s="1684"/>
      <c r="E839" s="1684"/>
      <c r="F839" s="1684"/>
      <c r="G839" s="1684"/>
      <c r="H839" s="1684"/>
      <c r="I839" s="1205"/>
      <c r="J839" s="1205"/>
      <c r="K839" s="1205"/>
      <c r="L839" s="1205"/>
      <c r="M839" s="1205"/>
      <c r="N839" s="1205"/>
      <c r="O839" s="1205"/>
    </row>
    <row r="840" spans="1:15" x14ac:dyDescent="0.35">
      <c r="A840" s="1683"/>
      <c r="B840" s="1684"/>
      <c r="C840" s="1684"/>
      <c r="D840" s="1684"/>
      <c r="E840" s="1684"/>
      <c r="F840" s="1684"/>
      <c r="G840" s="1684"/>
      <c r="H840" s="1684"/>
      <c r="I840" s="1205"/>
      <c r="J840" s="1205"/>
      <c r="K840" s="1205"/>
      <c r="L840" s="1205"/>
      <c r="M840" s="1205"/>
      <c r="N840" s="1205"/>
      <c r="O840" s="1205"/>
    </row>
    <row r="841" spans="1:15" x14ac:dyDescent="0.35">
      <c r="A841" s="1683"/>
      <c r="B841" s="1684"/>
      <c r="C841" s="1684"/>
      <c r="D841" s="1684"/>
      <c r="E841" s="1684"/>
      <c r="F841" s="1684"/>
      <c r="G841" s="1684"/>
      <c r="H841" s="1684"/>
      <c r="I841" s="1205"/>
      <c r="J841" s="1205"/>
      <c r="K841" s="1205"/>
      <c r="L841" s="1205"/>
      <c r="M841" s="1205"/>
      <c r="N841" s="1205"/>
      <c r="O841" s="1205"/>
    </row>
    <row r="842" spans="1:15" x14ac:dyDescent="0.35">
      <c r="A842" s="1683"/>
      <c r="B842" s="1684"/>
      <c r="C842" s="1684"/>
      <c r="D842" s="1684"/>
      <c r="E842" s="1684"/>
      <c r="F842" s="1684"/>
      <c r="G842" s="1684"/>
      <c r="H842" s="1684"/>
      <c r="I842" s="1205"/>
      <c r="J842" s="1205"/>
      <c r="K842" s="1205"/>
      <c r="L842" s="1205"/>
      <c r="M842" s="1205"/>
      <c r="N842" s="1205"/>
      <c r="O842" s="1205"/>
    </row>
    <row r="843" spans="1:15" x14ac:dyDescent="0.35">
      <c r="A843" s="1683"/>
      <c r="B843" s="1684"/>
      <c r="C843" s="1684"/>
      <c r="D843" s="1684"/>
      <c r="E843" s="1684"/>
      <c r="F843" s="1684"/>
      <c r="G843" s="1684"/>
      <c r="H843" s="1684"/>
      <c r="I843" s="1205"/>
      <c r="J843" s="1205"/>
      <c r="K843" s="1205"/>
      <c r="L843" s="1205"/>
      <c r="M843" s="1205"/>
      <c r="N843" s="1205"/>
      <c r="O843" s="1205"/>
    </row>
    <row r="844" spans="1:15" x14ac:dyDescent="0.35">
      <c r="A844" s="1683"/>
      <c r="B844" s="1684"/>
      <c r="C844" s="1684"/>
      <c r="D844" s="1684"/>
      <c r="E844" s="1684"/>
      <c r="F844" s="1684"/>
      <c r="G844" s="1684"/>
      <c r="H844" s="1684"/>
      <c r="I844" s="1205"/>
      <c r="J844" s="1205"/>
      <c r="K844" s="1205"/>
      <c r="L844" s="1205"/>
      <c r="M844" s="1205"/>
      <c r="N844" s="1205"/>
      <c r="O844" s="1205"/>
    </row>
    <row r="845" spans="1:15" x14ac:dyDescent="0.35">
      <c r="A845" s="1683"/>
      <c r="B845" s="1684"/>
      <c r="C845" s="1684"/>
      <c r="D845" s="1684"/>
      <c r="E845" s="1684"/>
      <c r="F845" s="1684"/>
      <c r="G845" s="1684"/>
      <c r="H845" s="1684"/>
      <c r="I845" s="1205"/>
      <c r="J845" s="1205"/>
      <c r="K845" s="1205"/>
      <c r="L845" s="1205"/>
      <c r="M845" s="1205"/>
      <c r="N845" s="1205"/>
      <c r="O845" s="1205"/>
    </row>
    <row r="846" spans="1:15" x14ac:dyDescent="0.35">
      <c r="A846" s="1683"/>
      <c r="B846" s="1684"/>
      <c r="C846" s="1684"/>
      <c r="D846" s="1684"/>
      <c r="E846" s="1684"/>
      <c r="F846" s="1684"/>
      <c r="G846" s="1684"/>
      <c r="H846" s="1684"/>
      <c r="I846" s="1205"/>
      <c r="J846" s="1205"/>
      <c r="K846" s="1205"/>
      <c r="L846" s="1205"/>
      <c r="M846" s="1205"/>
      <c r="N846" s="1205"/>
      <c r="O846" s="1205"/>
    </row>
    <row r="847" spans="1:15" x14ac:dyDescent="0.35">
      <c r="A847" s="1683"/>
      <c r="B847" s="1684"/>
      <c r="C847" s="1684"/>
      <c r="D847" s="1684"/>
      <c r="E847" s="1684"/>
      <c r="F847" s="1684"/>
      <c r="G847" s="1684"/>
      <c r="H847" s="1684"/>
      <c r="I847" s="1205"/>
      <c r="J847" s="1205"/>
      <c r="K847" s="1205"/>
      <c r="L847" s="1205"/>
      <c r="M847" s="1205"/>
      <c r="N847" s="1205"/>
      <c r="O847" s="1205"/>
    </row>
    <row r="848" spans="1:15" x14ac:dyDescent="0.35">
      <c r="A848" s="1683"/>
      <c r="B848" s="1684"/>
      <c r="C848" s="1684"/>
      <c r="D848" s="1684"/>
      <c r="E848" s="1684"/>
      <c r="F848" s="1684"/>
      <c r="G848" s="1684"/>
      <c r="H848" s="1684"/>
      <c r="I848" s="1205"/>
      <c r="J848" s="1205"/>
      <c r="K848" s="1205"/>
      <c r="L848" s="1205"/>
      <c r="M848" s="1205"/>
      <c r="N848" s="1205"/>
      <c r="O848" s="1205"/>
    </row>
    <row r="849" spans="1:15" x14ac:dyDescent="0.35">
      <c r="A849" s="1683"/>
      <c r="B849" s="1684"/>
      <c r="C849" s="1684"/>
      <c r="D849" s="1684"/>
      <c r="E849" s="1684"/>
      <c r="F849" s="1684"/>
      <c r="G849" s="1684"/>
      <c r="H849" s="1684"/>
      <c r="I849" s="1205"/>
      <c r="J849" s="1205"/>
      <c r="K849" s="1205"/>
      <c r="L849" s="1205"/>
      <c r="M849" s="1205"/>
      <c r="N849" s="1205"/>
      <c r="O849" s="1205"/>
    </row>
    <row r="850" spans="1:15" x14ac:dyDescent="0.35">
      <c r="A850" s="1683"/>
      <c r="B850" s="1684"/>
      <c r="C850" s="1684"/>
      <c r="D850" s="1684"/>
      <c r="E850" s="1684"/>
      <c r="F850" s="1684"/>
      <c r="G850" s="1684"/>
      <c r="H850" s="1684"/>
      <c r="I850" s="1205"/>
      <c r="J850" s="1205"/>
      <c r="K850" s="1205"/>
      <c r="L850" s="1205"/>
      <c r="M850" s="1205"/>
      <c r="N850" s="1205"/>
      <c r="O850" s="1205"/>
    </row>
    <row r="851" spans="1:15" x14ac:dyDescent="0.35">
      <c r="A851" s="1683"/>
      <c r="B851" s="1684"/>
      <c r="C851" s="1684"/>
      <c r="D851" s="1684"/>
      <c r="E851" s="1684"/>
      <c r="F851" s="1684"/>
      <c r="G851" s="1684"/>
      <c r="H851" s="1684"/>
      <c r="I851" s="1205"/>
      <c r="J851" s="1205"/>
      <c r="K851" s="1205"/>
      <c r="L851" s="1205"/>
      <c r="M851" s="1205"/>
      <c r="N851" s="1205"/>
      <c r="O851" s="1205"/>
    </row>
    <row r="852" spans="1:15" x14ac:dyDescent="0.35">
      <c r="A852" s="1683"/>
      <c r="B852" s="1684"/>
      <c r="C852" s="1684"/>
      <c r="D852" s="1684"/>
      <c r="E852" s="1684"/>
      <c r="F852" s="1684"/>
      <c r="G852" s="1684"/>
      <c r="H852" s="1684"/>
      <c r="I852" s="1205"/>
      <c r="J852" s="1205"/>
      <c r="K852" s="1205"/>
      <c r="L852" s="1205"/>
      <c r="M852" s="1205"/>
      <c r="N852" s="1205"/>
      <c r="O852" s="1205"/>
    </row>
    <row r="853" spans="1:15" x14ac:dyDescent="0.35">
      <c r="A853" s="1683"/>
      <c r="B853" s="1684"/>
      <c r="C853" s="1684"/>
      <c r="D853" s="1684"/>
      <c r="E853" s="1684"/>
      <c r="F853" s="1684"/>
      <c r="G853" s="1684"/>
      <c r="H853" s="1684"/>
      <c r="I853" s="1205"/>
      <c r="J853" s="1205"/>
      <c r="K853" s="1205"/>
      <c r="L853" s="1205"/>
      <c r="M853" s="1205"/>
      <c r="N853" s="1205"/>
      <c r="O853" s="1205"/>
    </row>
    <row r="854" spans="1:15" x14ac:dyDescent="0.35">
      <c r="A854" s="1683"/>
      <c r="B854" s="1684"/>
      <c r="C854" s="1684"/>
      <c r="D854" s="1684"/>
      <c r="E854" s="1684"/>
      <c r="F854" s="1684"/>
      <c r="G854" s="1684"/>
      <c r="H854" s="1684"/>
      <c r="I854" s="1205"/>
      <c r="J854" s="1205"/>
      <c r="K854" s="1205"/>
      <c r="L854" s="1205"/>
      <c r="M854" s="1205"/>
      <c r="N854" s="1205"/>
      <c r="O854" s="1205"/>
    </row>
    <row r="855" spans="1:15" x14ac:dyDescent="0.35">
      <c r="A855" s="1683"/>
      <c r="B855" s="1684"/>
      <c r="C855" s="1684"/>
      <c r="D855" s="1684"/>
      <c r="E855" s="1684"/>
      <c r="F855" s="1684"/>
      <c r="G855" s="1684"/>
      <c r="H855" s="1684"/>
      <c r="I855" s="1205"/>
      <c r="J855" s="1205"/>
      <c r="K855" s="1205"/>
      <c r="L855" s="1205"/>
      <c r="M855" s="1205"/>
      <c r="N855" s="1205"/>
      <c r="O855" s="1205"/>
    </row>
    <row r="856" spans="1:15" x14ac:dyDescent="0.35">
      <c r="A856" s="1683"/>
      <c r="B856" s="1684"/>
      <c r="C856" s="1684"/>
      <c r="D856" s="1684"/>
      <c r="E856" s="1684"/>
      <c r="F856" s="1684"/>
      <c r="G856" s="1684"/>
      <c r="H856" s="1684"/>
      <c r="I856" s="1205"/>
      <c r="J856" s="1205"/>
      <c r="K856" s="1205"/>
      <c r="L856" s="1205"/>
      <c r="M856" s="1205"/>
      <c r="N856" s="1205"/>
      <c r="O856" s="1205"/>
    </row>
    <row r="857" spans="1:15" x14ac:dyDescent="0.35">
      <c r="A857" s="1683"/>
      <c r="B857" s="1684"/>
      <c r="C857" s="1684"/>
      <c r="D857" s="1684"/>
      <c r="E857" s="1684"/>
      <c r="F857" s="1684"/>
      <c r="G857" s="1684"/>
      <c r="H857" s="1684"/>
      <c r="I857" s="1205"/>
      <c r="J857" s="1205"/>
      <c r="K857" s="1205"/>
      <c r="L857" s="1205"/>
      <c r="M857" s="1205"/>
      <c r="N857" s="1205"/>
      <c r="O857" s="1205"/>
    </row>
    <row r="858" spans="1:15" x14ac:dyDescent="0.35">
      <c r="A858" s="1683"/>
      <c r="B858" s="1684"/>
      <c r="C858" s="1684"/>
      <c r="D858" s="1684"/>
      <c r="E858" s="1684"/>
      <c r="F858" s="1684"/>
      <c r="G858" s="1684"/>
      <c r="H858" s="1684"/>
      <c r="I858" s="1205"/>
      <c r="J858" s="1205"/>
      <c r="K858" s="1205"/>
      <c r="L858" s="1205"/>
      <c r="M858" s="1205"/>
      <c r="N858" s="1205"/>
      <c r="O858" s="1205"/>
    </row>
    <row r="859" spans="1:15" x14ac:dyDescent="0.35">
      <c r="A859" s="1683"/>
      <c r="B859" s="1684"/>
      <c r="C859" s="1684"/>
      <c r="D859" s="1684"/>
      <c r="E859" s="1684"/>
      <c r="F859" s="1684"/>
      <c r="G859" s="1684"/>
      <c r="H859" s="1684"/>
      <c r="I859" s="1205"/>
      <c r="J859" s="1205"/>
      <c r="K859" s="1205"/>
      <c r="L859" s="1205"/>
      <c r="M859" s="1205"/>
      <c r="N859" s="1205"/>
      <c r="O859" s="1205"/>
    </row>
    <row r="860" spans="1:15" x14ac:dyDescent="0.35">
      <c r="A860" s="1683"/>
      <c r="B860" s="1684"/>
      <c r="C860" s="1684"/>
      <c r="D860" s="1684"/>
      <c r="E860" s="1684"/>
      <c r="F860" s="1684"/>
      <c r="G860" s="1684"/>
      <c r="H860" s="1684"/>
      <c r="I860" s="1205"/>
      <c r="J860" s="1205"/>
      <c r="K860" s="1205"/>
      <c r="L860" s="1205"/>
      <c r="M860" s="1205"/>
      <c r="N860" s="1205"/>
      <c r="O860" s="1205"/>
    </row>
    <row r="861" spans="1:15" x14ac:dyDescent="0.35">
      <c r="A861" s="1683"/>
      <c r="B861" s="1684"/>
      <c r="C861" s="1684"/>
      <c r="D861" s="1684"/>
      <c r="E861" s="1684"/>
      <c r="F861" s="1684"/>
      <c r="G861" s="1684"/>
      <c r="H861" s="1684"/>
      <c r="I861" s="1205"/>
      <c r="J861" s="1205"/>
      <c r="K861" s="1205"/>
      <c r="L861" s="1205"/>
      <c r="M861" s="1205"/>
      <c r="N861" s="1205"/>
      <c r="O861" s="1205"/>
    </row>
    <row r="862" spans="1:15" x14ac:dyDescent="0.35">
      <c r="A862" s="1683"/>
      <c r="B862" s="1684"/>
      <c r="C862" s="1684"/>
      <c r="D862" s="1684"/>
      <c r="E862" s="1684"/>
      <c r="F862" s="1684"/>
      <c r="G862" s="1684"/>
      <c r="H862" s="1684"/>
      <c r="I862" s="1205"/>
      <c r="J862" s="1205"/>
      <c r="K862" s="1205"/>
      <c r="L862" s="1205"/>
      <c r="M862" s="1205"/>
      <c r="N862" s="1205"/>
      <c r="O862" s="1205"/>
    </row>
    <row r="863" spans="1:15" x14ac:dyDescent="0.35">
      <c r="A863" s="1683"/>
      <c r="B863" s="1684"/>
      <c r="C863" s="1684"/>
      <c r="D863" s="1684"/>
      <c r="E863" s="1684"/>
      <c r="F863" s="1684"/>
      <c r="G863" s="1684"/>
      <c r="H863" s="1684"/>
      <c r="I863" s="1205"/>
      <c r="J863" s="1205"/>
      <c r="K863" s="1205"/>
      <c r="L863" s="1205"/>
      <c r="M863" s="1205"/>
      <c r="N863" s="1205"/>
      <c r="O863" s="1205"/>
    </row>
    <row r="864" spans="1:15" x14ac:dyDescent="0.35">
      <c r="A864" s="1683"/>
      <c r="B864" s="1684"/>
      <c r="C864" s="1684"/>
      <c r="D864" s="1684"/>
      <c r="E864" s="1684"/>
      <c r="F864" s="1684"/>
      <c r="G864" s="1684"/>
      <c r="H864" s="1684"/>
      <c r="I864" s="1205"/>
      <c r="J864" s="1205"/>
      <c r="K864" s="1205"/>
      <c r="L864" s="1205"/>
      <c r="M864" s="1205"/>
      <c r="N864" s="1205"/>
      <c r="O864" s="1205"/>
    </row>
    <row r="865" spans="1:15" x14ac:dyDescent="0.35">
      <c r="A865" s="1683"/>
      <c r="B865" s="1684"/>
      <c r="C865" s="1684"/>
      <c r="D865" s="1684"/>
      <c r="E865" s="1684"/>
      <c r="F865" s="1684"/>
      <c r="G865" s="1684"/>
      <c r="H865" s="1684"/>
      <c r="I865" s="1205"/>
      <c r="J865" s="1205"/>
      <c r="K865" s="1205"/>
      <c r="L865" s="1205"/>
      <c r="M865" s="1205"/>
      <c r="N865" s="1205"/>
      <c r="O865" s="1205"/>
    </row>
    <row r="866" spans="1:15" x14ac:dyDescent="0.35">
      <c r="A866" s="1683"/>
      <c r="B866" s="1684"/>
      <c r="C866" s="1684"/>
      <c r="D866" s="1684"/>
      <c r="E866" s="1684"/>
      <c r="F866" s="1684"/>
      <c r="G866" s="1684"/>
      <c r="H866" s="1684"/>
      <c r="I866" s="1205"/>
      <c r="J866" s="1205"/>
      <c r="K866" s="1205"/>
      <c r="L866" s="1205"/>
      <c r="M866" s="1205"/>
      <c r="N866" s="1205"/>
      <c r="O866" s="1205"/>
    </row>
    <row r="867" spans="1:15" x14ac:dyDescent="0.35">
      <c r="A867" s="1683"/>
      <c r="B867" s="1684"/>
      <c r="C867" s="1684"/>
      <c r="D867" s="1684"/>
      <c r="E867" s="1684"/>
      <c r="F867" s="1684"/>
      <c r="G867" s="1684"/>
      <c r="H867" s="1684"/>
      <c r="I867" s="1205"/>
      <c r="J867" s="1205"/>
      <c r="K867" s="1205"/>
      <c r="L867" s="1205"/>
      <c r="M867" s="1205"/>
      <c r="N867" s="1205"/>
      <c r="O867" s="1205"/>
    </row>
    <row r="868" spans="1:15" x14ac:dyDescent="0.35">
      <c r="A868" s="1683"/>
      <c r="B868" s="1684"/>
      <c r="C868" s="1684"/>
      <c r="D868" s="1684"/>
      <c r="E868" s="1684"/>
      <c r="F868" s="1684"/>
      <c r="G868" s="1684"/>
      <c r="H868" s="1684"/>
      <c r="I868" s="1205"/>
      <c r="J868" s="1205"/>
      <c r="K868" s="1205"/>
      <c r="L868" s="1205"/>
      <c r="M868" s="1205"/>
      <c r="N868" s="1205"/>
      <c r="O868" s="1205"/>
    </row>
    <row r="869" spans="1:15" x14ac:dyDescent="0.35">
      <c r="A869" s="1683"/>
      <c r="B869" s="1684"/>
      <c r="C869" s="1684"/>
      <c r="D869" s="1684"/>
      <c r="E869" s="1684"/>
      <c r="F869" s="1684"/>
      <c r="G869" s="1684"/>
      <c r="H869" s="1684"/>
      <c r="I869" s="1205"/>
      <c r="J869" s="1205"/>
      <c r="K869" s="1205"/>
      <c r="L869" s="1205"/>
      <c r="M869" s="1205"/>
      <c r="N869" s="1205"/>
      <c r="O869" s="1205"/>
    </row>
    <row r="870" spans="1:15" x14ac:dyDescent="0.35">
      <c r="A870" s="1683"/>
      <c r="B870" s="1684"/>
      <c r="C870" s="1684"/>
      <c r="D870" s="1684"/>
      <c r="E870" s="1684"/>
      <c r="F870" s="1684"/>
      <c r="G870" s="1684"/>
      <c r="H870" s="1684"/>
      <c r="I870" s="1205"/>
      <c r="J870" s="1205"/>
      <c r="K870" s="1205"/>
      <c r="L870" s="1205"/>
      <c r="M870" s="1205"/>
      <c r="N870" s="1205"/>
      <c r="O870" s="1205"/>
    </row>
    <row r="871" spans="1:15" x14ac:dyDescent="0.35">
      <c r="A871" s="1683"/>
      <c r="B871" s="1684"/>
      <c r="C871" s="1684"/>
      <c r="D871" s="1684"/>
      <c r="E871" s="1684"/>
      <c r="F871" s="1684"/>
      <c r="G871" s="1684"/>
      <c r="H871" s="1684"/>
      <c r="I871" s="1205"/>
      <c r="J871" s="1205"/>
      <c r="K871" s="1205"/>
      <c r="L871" s="1205"/>
      <c r="M871" s="1205"/>
      <c r="N871" s="1205"/>
      <c r="O871" s="1205"/>
    </row>
    <row r="872" spans="1:15" x14ac:dyDescent="0.35">
      <c r="A872" s="1683"/>
      <c r="B872" s="1684"/>
      <c r="C872" s="1684"/>
      <c r="D872" s="1684"/>
      <c r="E872" s="1684"/>
      <c r="F872" s="1684"/>
      <c r="G872" s="1684"/>
      <c r="H872" s="1684"/>
      <c r="I872" s="1205"/>
      <c r="J872" s="1205"/>
      <c r="K872" s="1205"/>
      <c r="L872" s="1205"/>
      <c r="M872" s="1205"/>
      <c r="N872" s="1205"/>
      <c r="O872" s="1205"/>
    </row>
    <row r="873" spans="1:15" x14ac:dyDescent="0.35">
      <c r="A873" s="1683"/>
      <c r="B873" s="1684"/>
      <c r="C873" s="1684"/>
      <c r="D873" s="1684"/>
      <c r="E873" s="1684"/>
      <c r="F873" s="1684"/>
      <c r="G873" s="1684"/>
      <c r="H873" s="1684"/>
      <c r="I873" s="1205"/>
      <c r="J873" s="1205"/>
      <c r="K873" s="1205"/>
      <c r="L873" s="1205"/>
      <c r="M873" s="1205"/>
      <c r="N873" s="1205"/>
      <c r="O873" s="1205"/>
    </row>
    <row r="874" spans="1:15" x14ac:dyDescent="0.35">
      <c r="A874" s="1683"/>
      <c r="B874" s="1684"/>
      <c r="C874" s="1684"/>
      <c r="D874" s="1684"/>
      <c r="E874" s="1684"/>
      <c r="F874" s="1684"/>
      <c r="G874" s="1684"/>
      <c r="H874" s="1684"/>
      <c r="I874" s="1205"/>
      <c r="J874" s="1205"/>
      <c r="K874" s="1205"/>
      <c r="L874" s="1205"/>
      <c r="M874" s="1205"/>
      <c r="N874" s="1205"/>
      <c r="O874" s="1205"/>
    </row>
    <row r="875" spans="1:15" x14ac:dyDescent="0.35">
      <c r="A875" s="1683"/>
      <c r="B875" s="1684"/>
      <c r="C875" s="1684"/>
      <c r="D875" s="1684"/>
      <c r="E875" s="1684"/>
      <c r="F875" s="1684"/>
      <c r="G875" s="1684"/>
      <c r="H875" s="1684"/>
      <c r="I875" s="1205"/>
      <c r="J875" s="1205"/>
      <c r="K875" s="1205"/>
      <c r="L875" s="1205"/>
      <c r="M875" s="1205"/>
      <c r="N875" s="1205"/>
      <c r="O875" s="1205"/>
    </row>
    <row r="876" spans="1:15" x14ac:dyDescent="0.35">
      <c r="A876" s="1683"/>
      <c r="B876" s="1684"/>
      <c r="C876" s="1684"/>
      <c r="D876" s="1684"/>
      <c r="E876" s="1684"/>
      <c r="F876" s="1684"/>
      <c r="G876" s="1684"/>
      <c r="H876" s="1684"/>
      <c r="I876" s="1205"/>
      <c r="J876" s="1205"/>
      <c r="K876" s="1205"/>
      <c r="L876" s="1205"/>
      <c r="M876" s="1205"/>
      <c r="N876" s="1205"/>
      <c r="O876" s="1205"/>
    </row>
    <row r="877" spans="1:15" x14ac:dyDescent="0.35">
      <c r="A877" s="1683"/>
      <c r="B877" s="1684"/>
      <c r="C877" s="1684"/>
      <c r="D877" s="1684"/>
      <c r="E877" s="1684"/>
      <c r="F877" s="1684"/>
      <c r="G877" s="1684"/>
      <c r="H877" s="1684"/>
      <c r="I877" s="1205"/>
      <c r="J877" s="1205"/>
      <c r="K877" s="1205"/>
      <c r="L877" s="1205"/>
      <c r="M877" s="1205"/>
      <c r="N877" s="1205"/>
      <c r="O877" s="1205"/>
    </row>
    <row r="878" spans="1:15" x14ac:dyDescent="0.35">
      <c r="A878" s="1683"/>
      <c r="B878" s="1684"/>
      <c r="C878" s="1684"/>
      <c r="D878" s="1684"/>
      <c r="E878" s="1684"/>
      <c r="F878" s="1684"/>
      <c r="G878" s="1684"/>
      <c r="H878" s="1684"/>
      <c r="I878" s="1205"/>
      <c r="J878" s="1205"/>
      <c r="K878" s="1205"/>
      <c r="L878" s="1205"/>
      <c r="M878" s="1205"/>
      <c r="N878" s="1205"/>
      <c r="O878" s="1205"/>
    </row>
    <row r="879" spans="1:15" x14ac:dyDescent="0.35">
      <c r="A879" s="1683"/>
      <c r="B879" s="1684"/>
      <c r="C879" s="1684"/>
      <c r="D879" s="1684"/>
      <c r="E879" s="1684"/>
      <c r="F879" s="1684"/>
      <c r="G879" s="1684"/>
      <c r="H879" s="1684"/>
      <c r="I879" s="1205"/>
      <c r="J879" s="1205"/>
      <c r="K879" s="1205"/>
      <c r="L879" s="1205"/>
      <c r="M879" s="1205"/>
      <c r="N879" s="1205"/>
      <c r="O879" s="1205"/>
    </row>
    <row r="880" spans="1:15" x14ac:dyDescent="0.35">
      <c r="A880" s="1683"/>
      <c r="B880" s="1684"/>
      <c r="C880" s="1684"/>
      <c r="D880" s="1684"/>
      <c r="E880" s="1684"/>
      <c r="F880" s="1684"/>
      <c r="G880" s="1684"/>
      <c r="H880" s="1684"/>
      <c r="I880" s="1205"/>
      <c r="J880" s="1205"/>
      <c r="K880" s="1205"/>
      <c r="L880" s="1205"/>
      <c r="M880" s="1205"/>
      <c r="N880" s="1205"/>
      <c r="O880" s="1205"/>
    </row>
    <row r="881" spans="1:15" x14ac:dyDescent="0.35">
      <c r="A881" s="1683"/>
      <c r="B881" s="1684"/>
      <c r="C881" s="1684"/>
      <c r="D881" s="1684"/>
      <c r="E881" s="1684"/>
      <c r="F881" s="1684"/>
      <c r="G881" s="1684"/>
      <c r="H881" s="1684"/>
      <c r="I881" s="1205"/>
      <c r="J881" s="1205"/>
      <c r="K881" s="1205"/>
      <c r="L881" s="1205"/>
      <c r="M881" s="1205"/>
      <c r="N881" s="1205"/>
      <c r="O881" s="1205"/>
    </row>
    <row r="882" spans="1:15" x14ac:dyDescent="0.35">
      <c r="A882" s="1683"/>
      <c r="B882" s="1684"/>
      <c r="C882" s="1684"/>
      <c r="D882" s="1684"/>
      <c r="E882" s="1684"/>
      <c r="F882" s="1684"/>
      <c r="G882" s="1684"/>
      <c r="H882" s="1684"/>
      <c r="I882" s="1205"/>
      <c r="J882" s="1205"/>
      <c r="K882" s="1205"/>
      <c r="L882" s="1205"/>
      <c r="M882" s="1205"/>
      <c r="N882" s="1205"/>
      <c r="O882" s="1205"/>
    </row>
    <row r="883" spans="1:15" x14ac:dyDescent="0.35">
      <c r="A883" s="1683"/>
      <c r="B883" s="1684"/>
      <c r="C883" s="1684"/>
      <c r="D883" s="1684"/>
      <c r="E883" s="1684"/>
      <c r="F883" s="1684"/>
      <c r="G883" s="1684"/>
      <c r="H883" s="1684"/>
      <c r="I883" s="1205"/>
      <c r="J883" s="1205"/>
      <c r="K883" s="1205"/>
      <c r="L883" s="1205"/>
      <c r="M883" s="1205"/>
      <c r="N883" s="1205"/>
      <c r="O883" s="1205"/>
    </row>
    <row r="884" spans="1:15" x14ac:dyDescent="0.35">
      <c r="A884" s="1683"/>
      <c r="B884" s="1684"/>
      <c r="C884" s="1684"/>
      <c r="D884" s="1684"/>
      <c r="E884" s="1684"/>
      <c r="F884" s="1684"/>
      <c r="G884" s="1684"/>
      <c r="H884" s="1684"/>
      <c r="I884" s="1205"/>
      <c r="J884" s="1205"/>
      <c r="K884" s="1205"/>
      <c r="L884" s="1205"/>
      <c r="M884" s="1205"/>
      <c r="N884" s="1205"/>
      <c r="O884" s="1205"/>
    </row>
    <row r="885" spans="1:15" x14ac:dyDescent="0.35">
      <c r="A885" s="1683"/>
      <c r="B885" s="1684"/>
      <c r="C885" s="1684"/>
      <c r="D885" s="1684"/>
      <c r="E885" s="1684"/>
      <c r="F885" s="1684"/>
      <c r="G885" s="1684"/>
      <c r="H885" s="1684"/>
      <c r="I885" s="1205"/>
      <c r="J885" s="1205"/>
      <c r="K885" s="1205"/>
      <c r="L885" s="1205"/>
      <c r="M885" s="1205"/>
      <c r="N885" s="1205"/>
      <c r="O885" s="1205"/>
    </row>
    <row r="886" spans="1:15" x14ac:dyDescent="0.35">
      <c r="A886" s="1683"/>
      <c r="B886" s="1684"/>
      <c r="C886" s="1684"/>
      <c r="D886" s="1684"/>
      <c r="E886" s="1684"/>
      <c r="F886" s="1684"/>
      <c r="G886" s="1684"/>
      <c r="H886" s="1684"/>
      <c r="I886" s="1205"/>
      <c r="J886" s="1205"/>
      <c r="K886" s="1205"/>
      <c r="L886" s="1205"/>
      <c r="M886" s="1205"/>
      <c r="N886" s="1205"/>
      <c r="O886" s="1205"/>
    </row>
    <row r="887" spans="1:15" x14ac:dyDescent="0.35">
      <c r="A887" s="1683"/>
      <c r="B887" s="1684"/>
      <c r="C887" s="1684"/>
      <c r="D887" s="1684"/>
      <c r="E887" s="1684"/>
      <c r="F887" s="1684"/>
      <c r="G887" s="1684"/>
      <c r="H887" s="1684"/>
      <c r="I887" s="1205"/>
      <c r="J887" s="1205"/>
      <c r="K887" s="1205"/>
      <c r="L887" s="1205"/>
      <c r="M887" s="1205"/>
      <c r="N887" s="1205"/>
      <c r="O887" s="1205"/>
    </row>
    <row r="888" spans="1:15" x14ac:dyDescent="0.35">
      <c r="A888" s="1683"/>
      <c r="B888" s="1684"/>
      <c r="C888" s="1684"/>
      <c r="D888" s="1684"/>
      <c r="E888" s="1684"/>
      <c r="F888" s="1684"/>
      <c r="G888" s="1684"/>
      <c r="H888" s="1684"/>
      <c r="I888" s="1205"/>
      <c r="J888" s="1205"/>
      <c r="K888" s="1205"/>
      <c r="L888" s="1205"/>
      <c r="M888" s="1205"/>
      <c r="N888" s="1205"/>
      <c r="O888" s="1205"/>
    </row>
    <row r="889" spans="1:15" x14ac:dyDescent="0.35">
      <c r="A889" s="1683"/>
      <c r="B889" s="1684"/>
      <c r="C889" s="1684"/>
      <c r="D889" s="1684"/>
      <c r="E889" s="1684"/>
      <c r="F889" s="1684"/>
      <c r="G889" s="1684"/>
      <c r="H889" s="1684"/>
      <c r="I889" s="1205"/>
      <c r="J889" s="1205"/>
      <c r="K889" s="1205"/>
      <c r="L889" s="1205"/>
      <c r="M889" s="1205"/>
      <c r="N889" s="1205"/>
      <c r="O889" s="1205"/>
    </row>
    <row r="890" spans="1:15" x14ac:dyDescent="0.35">
      <c r="A890" s="1683"/>
      <c r="B890" s="1684"/>
      <c r="C890" s="1684"/>
      <c r="D890" s="1684"/>
      <c r="E890" s="1684"/>
      <c r="F890" s="1684"/>
      <c r="G890" s="1684"/>
      <c r="H890" s="1684"/>
      <c r="I890" s="1205"/>
      <c r="J890" s="1205"/>
      <c r="K890" s="1205"/>
      <c r="L890" s="1205"/>
      <c r="M890" s="1205"/>
      <c r="N890" s="1205"/>
      <c r="O890" s="1205"/>
    </row>
    <row r="891" spans="1:15" x14ac:dyDescent="0.35">
      <c r="A891" s="1683"/>
      <c r="B891" s="1684"/>
      <c r="C891" s="1684"/>
      <c r="D891" s="1684"/>
      <c r="E891" s="1684"/>
      <c r="F891" s="1684"/>
      <c r="G891" s="1684"/>
      <c r="H891" s="1684"/>
      <c r="I891" s="1205"/>
      <c r="J891" s="1205"/>
      <c r="K891" s="1205"/>
      <c r="L891" s="1205"/>
      <c r="M891" s="1205"/>
      <c r="N891" s="1205"/>
      <c r="O891" s="1205"/>
    </row>
    <row r="892" spans="1:15" x14ac:dyDescent="0.35">
      <c r="A892" s="1683"/>
      <c r="B892" s="1684"/>
      <c r="C892" s="1684"/>
      <c r="D892" s="1684"/>
      <c r="E892" s="1684"/>
      <c r="F892" s="1684"/>
      <c r="G892" s="1684"/>
      <c r="H892" s="1684"/>
      <c r="I892" s="1205"/>
      <c r="J892" s="1205"/>
      <c r="K892" s="1205"/>
      <c r="L892" s="1205"/>
      <c r="M892" s="1205"/>
      <c r="N892" s="1205"/>
      <c r="O892" s="1205"/>
    </row>
    <row r="893" spans="1:15" x14ac:dyDescent="0.35">
      <c r="A893" s="1683"/>
      <c r="B893" s="1684"/>
      <c r="C893" s="1684"/>
      <c r="D893" s="1684"/>
      <c r="E893" s="1684"/>
      <c r="F893" s="1684"/>
      <c r="G893" s="1684"/>
      <c r="H893" s="1684"/>
      <c r="I893" s="1205"/>
      <c r="J893" s="1205"/>
      <c r="K893" s="1205"/>
      <c r="L893" s="1205"/>
      <c r="M893" s="1205"/>
      <c r="N893" s="1205"/>
      <c r="O893" s="1205"/>
    </row>
    <row r="894" spans="1:15" x14ac:dyDescent="0.35">
      <c r="A894" s="1683"/>
      <c r="B894" s="1684"/>
      <c r="C894" s="1684"/>
      <c r="D894" s="1684"/>
      <c r="E894" s="1684"/>
      <c r="F894" s="1684"/>
      <c r="G894" s="1684"/>
      <c r="H894" s="1684"/>
      <c r="I894" s="1205"/>
      <c r="J894" s="1205"/>
      <c r="K894" s="1205"/>
      <c r="L894" s="1205"/>
      <c r="M894" s="1205"/>
      <c r="N894" s="1205"/>
      <c r="O894" s="1205"/>
    </row>
    <row r="895" spans="1:15" x14ac:dyDescent="0.35">
      <c r="A895" s="1683"/>
      <c r="B895" s="1684"/>
      <c r="C895" s="1684"/>
      <c r="D895" s="1684"/>
      <c r="E895" s="1684"/>
      <c r="F895" s="1684"/>
      <c r="G895" s="1684"/>
      <c r="H895" s="1684"/>
      <c r="I895" s="1205"/>
      <c r="J895" s="1205"/>
      <c r="K895" s="1205"/>
      <c r="L895" s="1205"/>
      <c r="M895" s="1205"/>
      <c r="N895" s="1205"/>
      <c r="O895" s="1205"/>
    </row>
    <row r="896" spans="1:15" x14ac:dyDescent="0.35">
      <c r="A896" s="1683"/>
      <c r="B896" s="1684"/>
      <c r="C896" s="1684"/>
      <c r="D896" s="1684"/>
      <c r="E896" s="1684"/>
      <c r="F896" s="1684"/>
      <c r="G896" s="1684"/>
      <c r="H896" s="1684"/>
      <c r="I896" s="1205"/>
      <c r="J896" s="1205"/>
      <c r="K896" s="1205"/>
      <c r="L896" s="1205"/>
      <c r="M896" s="1205"/>
      <c r="N896" s="1205"/>
      <c r="O896" s="1205"/>
    </row>
    <row r="897" spans="1:15" x14ac:dyDescent="0.35">
      <c r="A897" s="1683"/>
      <c r="B897" s="1684"/>
      <c r="C897" s="1684"/>
      <c r="D897" s="1684"/>
      <c r="E897" s="1684"/>
      <c r="F897" s="1684"/>
      <c r="G897" s="1684"/>
      <c r="H897" s="1684"/>
      <c r="I897" s="1205"/>
      <c r="J897" s="1205"/>
      <c r="K897" s="1205"/>
      <c r="L897" s="1205"/>
      <c r="M897" s="1205"/>
      <c r="N897" s="1205"/>
      <c r="O897" s="1205"/>
    </row>
    <row r="898" spans="1:15" x14ac:dyDescent="0.35">
      <c r="A898" s="1683"/>
      <c r="B898" s="1684"/>
      <c r="C898" s="1684"/>
      <c r="D898" s="1684"/>
      <c r="E898" s="1684"/>
      <c r="F898" s="1684"/>
      <c r="G898" s="1684"/>
      <c r="H898" s="1684"/>
      <c r="I898" s="1205"/>
      <c r="J898" s="1205"/>
      <c r="K898" s="1205"/>
      <c r="L898" s="1205"/>
      <c r="M898" s="1205"/>
      <c r="N898" s="1205"/>
      <c r="O898" s="1205"/>
    </row>
    <row r="899" spans="1:15" x14ac:dyDescent="0.35">
      <c r="A899" s="1683"/>
      <c r="B899" s="1684"/>
      <c r="C899" s="1684"/>
      <c r="D899" s="1684"/>
      <c r="E899" s="1684"/>
      <c r="F899" s="1684"/>
      <c r="G899" s="1684"/>
      <c r="H899" s="1684"/>
      <c r="I899" s="1205"/>
      <c r="J899" s="1205"/>
      <c r="K899" s="1205"/>
      <c r="L899" s="1205"/>
      <c r="M899" s="1205"/>
      <c r="N899" s="1205"/>
      <c r="O899" s="1205"/>
    </row>
    <row r="900" spans="1:15" x14ac:dyDescent="0.35">
      <c r="A900" s="1683"/>
      <c r="B900" s="1684"/>
      <c r="C900" s="1684"/>
      <c r="D900" s="1684"/>
      <c r="E900" s="1684"/>
      <c r="F900" s="1684"/>
      <c r="G900" s="1684"/>
      <c r="H900" s="1684"/>
      <c r="I900" s="1205"/>
      <c r="J900" s="1205"/>
      <c r="K900" s="1205"/>
      <c r="L900" s="1205"/>
      <c r="M900" s="1205"/>
      <c r="N900" s="1205"/>
      <c r="O900" s="1205"/>
    </row>
    <row r="901" spans="1:15" x14ac:dyDescent="0.35">
      <c r="A901" s="1683"/>
      <c r="B901" s="1684"/>
      <c r="C901" s="1684"/>
      <c r="D901" s="1684"/>
      <c r="E901" s="1684"/>
      <c r="F901" s="1684"/>
      <c r="G901" s="1684"/>
      <c r="H901" s="1684"/>
      <c r="I901" s="1205"/>
      <c r="J901" s="1205"/>
      <c r="K901" s="1205"/>
      <c r="L901" s="1205"/>
      <c r="M901" s="1205"/>
      <c r="N901" s="1205"/>
      <c r="O901" s="1205"/>
    </row>
    <row r="902" spans="1:15" x14ac:dyDescent="0.35">
      <c r="A902" s="1683"/>
      <c r="B902" s="1684"/>
      <c r="C902" s="1684"/>
      <c r="D902" s="1684"/>
      <c r="E902" s="1684"/>
      <c r="F902" s="1684"/>
      <c r="G902" s="1684"/>
      <c r="H902" s="1684"/>
      <c r="I902" s="1205"/>
      <c r="J902" s="1205"/>
      <c r="K902" s="1205"/>
      <c r="L902" s="1205"/>
      <c r="M902" s="1205"/>
      <c r="N902" s="1205"/>
      <c r="O902" s="1205"/>
    </row>
    <row r="903" spans="1:15" x14ac:dyDescent="0.35">
      <c r="A903" s="1683"/>
      <c r="B903" s="1684"/>
      <c r="C903" s="1684"/>
      <c r="D903" s="1684"/>
      <c r="E903" s="1684"/>
      <c r="F903" s="1684"/>
      <c r="G903" s="1684"/>
      <c r="H903" s="1684"/>
      <c r="I903" s="1205"/>
      <c r="J903" s="1205"/>
      <c r="K903" s="1205"/>
      <c r="L903" s="1205"/>
      <c r="M903" s="1205"/>
      <c r="N903" s="1205"/>
      <c r="O903" s="1205"/>
    </row>
    <row r="904" spans="1:15" x14ac:dyDescent="0.35">
      <c r="A904" s="1683"/>
      <c r="B904" s="1684"/>
      <c r="C904" s="1684"/>
      <c r="D904" s="1684"/>
      <c r="E904" s="1684"/>
      <c r="F904" s="1684"/>
      <c r="G904" s="1684"/>
      <c r="H904" s="1684"/>
      <c r="I904" s="1205"/>
      <c r="J904" s="1205"/>
      <c r="K904" s="1205"/>
      <c r="L904" s="1205"/>
      <c r="M904" s="1205"/>
      <c r="N904" s="1205"/>
      <c r="O904" s="1205"/>
    </row>
    <row r="905" spans="1:15" x14ac:dyDescent="0.35">
      <c r="A905" s="1683"/>
      <c r="B905" s="1684"/>
      <c r="C905" s="1684"/>
      <c r="D905" s="1684"/>
      <c r="E905" s="1684"/>
      <c r="F905" s="1684"/>
      <c r="G905" s="1684"/>
      <c r="H905" s="1684"/>
      <c r="I905" s="1205"/>
      <c r="J905" s="1205"/>
      <c r="K905" s="1205"/>
      <c r="L905" s="1205"/>
      <c r="M905" s="1205"/>
      <c r="N905" s="1205"/>
      <c r="O905" s="1205"/>
    </row>
    <row r="906" spans="1:15" x14ac:dyDescent="0.35">
      <c r="A906" s="1683"/>
      <c r="B906" s="1684"/>
      <c r="C906" s="1684"/>
      <c r="D906" s="1684"/>
      <c r="E906" s="1684"/>
      <c r="F906" s="1684"/>
      <c r="G906" s="1684"/>
      <c r="H906" s="1684"/>
      <c r="I906" s="1205"/>
      <c r="J906" s="1205"/>
      <c r="K906" s="1205"/>
      <c r="L906" s="1205"/>
      <c r="M906" s="1205"/>
      <c r="N906" s="1205"/>
      <c r="O906" s="1205"/>
    </row>
    <row r="907" spans="1:15" x14ac:dyDescent="0.35">
      <c r="A907" s="1683"/>
      <c r="B907" s="1684"/>
      <c r="C907" s="1684"/>
      <c r="D907" s="1684"/>
      <c r="E907" s="1684"/>
      <c r="F907" s="1684"/>
      <c r="G907" s="1684"/>
      <c r="H907" s="1684"/>
      <c r="I907" s="1205"/>
      <c r="J907" s="1205"/>
      <c r="K907" s="1205"/>
      <c r="L907" s="1205"/>
      <c r="M907" s="1205"/>
      <c r="N907" s="1205"/>
      <c r="O907" s="1205"/>
    </row>
    <row r="908" spans="1:15" x14ac:dyDescent="0.35">
      <c r="A908" s="1683"/>
      <c r="B908" s="1684"/>
      <c r="C908" s="1684"/>
      <c r="D908" s="1684"/>
      <c r="E908" s="1684"/>
      <c r="F908" s="1684"/>
      <c r="G908" s="1684"/>
      <c r="H908" s="1684"/>
      <c r="I908" s="1205"/>
      <c r="J908" s="1205"/>
      <c r="K908" s="1205"/>
      <c r="L908" s="1205"/>
      <c r="M908" s="1205"/>
      <c r="N908" s="1205"/>
      <c r="O908" s="1205"/>
    </row>
    <row r="909" spans="1:15" x14ac:dyDescent="0.35">
      <c r="A909" s="1683"/>
      <c r="B909" s="1684"/>
      <c r="C909" s="1684"/>
      <c r="D909" s="1684"/>
      <c r="E909" s="1684"/>
      <c r="F909" s="1684"/>
      <c r="G909" s="1684"/>
      <c r="H909" s="1684"/>
      <c r="I909" s="1205"/>
      <c r="J909" s="1205"/>
      <c r="K909" s="1205"/>
      <c r="L909" s="1205"/>
      <c r="M909" s="1205"/>
      <c r="N909" s="1205"/>
      <c r="O909" s="1205"/>
    </row>
    <row r="910" spans="1:15" x14ac:dyDescent="0.35">
      <c r="A910" s="1683"/>
      <c r="B910" s="1684"/>
      <c r="C910" s="1684"/>
      <c r="D910" s="1684"/>
      <c r="E910" s="1684"/>
      <c r="F910" s="1684"/>
      <c r="G910" s="1684"/>
      <c r="H910" s="1684"/>
      <c r="I910" s="1205"/>
      <c r="J910" s="1205"/>
      <c r="K910" s="1205"/>
      <c r="L910" s="1205"/>
      <c r="M910" s="1205"/>
      <c r="N910" s="1205"/>
      <c r="O910" s="1205"/>
    </row>
    <row r="911" spans="1:15" x14ac:dyDescent="0.35">
      <c r="A911" s="1683"/>
      <c r="B911" s="1684"/>
      <c r="C911" s="1684"/>
      <c r="D911" s="1684"/>
      <c r="E911" s="1684"/>
      <c r="F911" s="1684"/>
      <c r="G911" s="1684"/>
      <c r="H911" s="1684"/>
      <c r="I911" s="1205"/>
      <c r="J911" s="1205"/>
      <c r="K911" s="1205"/>
      <c r="L911" s="1205"/>
      <c r="M911" s="1205"/>
      <c r="N911" s="1205"/>
      <c r="O911" s="1205"/>
    </row>
    <row r="912" spans="1:15" x14ac:dyDescent="0.35">
      <c r="A912" s="1683"/>
      <c r="B912" s="1684"/>
      <c r="C912" s="1684"/>
      <c r="D912" s="1684"/>
      <c r="E912" s="1684"/>
      <c r="F912" s="1684"/>
      <c r="G912" s="1684"/>
      <c r="H912" s="1684"/>
      <c r="I912" s="1205"/>
      <c r="J912" s="1205"/>
      <c r="K912" s="1205"/>
      <c r="L912" s="1205"/>
      <c r="M912" s="1205"/>
      <c r="N912" s="1205"/>
      <c r="O912" s="1205"/>
    </row>
    <row r="913" spans="1:15" x14ac:dyDescent="0.35">
      <c r="A913" s="1683"/>
      <c r="B913" s="1684"/>
      <c r="C913" s="1684"/>
      <c r="D913" s="1684"/>
      <c r="E913" s="1684"/>
      <c r="F913" s="1684"/>
      <c r="G913" s="1684"/>
      <c r="H913" s="1684"/>
      <c r="I913" s="1205"/>
      <c r="J913" s="1205"/>
      <c r="K913" s="1205"/>
      <c r="L913" s="1205"/>
      <c r="M913" s="1205"/>
      <c r="N913" s="1205"/>
      <c r="O913" s="1205"/>
    </row>
    <row r="914" spans="1:15" x14ac:dyDescent="0.35">
      <c r="A914" s="1683"/>
      <c r="B914" s="1684"/>
      <c r="C914" s="1684"/>
      <c r="D914" s="1684"/>
      <c r="E914" s="1684"/>
      <c r="F914" s="1684"/>
      <c r="G914" s="1684"/>
      <c r="H914" s="1684"/>
      <c r="I914" s="1205"/>
      <c r="J914" s="1205"/>
      <c r="K914" s="1205"/>
      <c r="L914" s="1205"/>
      <c r="M914" s="1205"/>
      <c r="N914" s="1205"/>
      <c r="O914" s="1205"/>
    </row>
    <row r="915" spans="1:15" x14ac:dyDescent="0.35">
      <c r="A915" s="1683"/>
      <c r="B915" s="1684"/>
      <c r="C915" s="1684"/>
      <c r="D915" s="1684"/>
      <c r="E915" s="1684"/>
      <c r="F915" s="1684"/>
      <c r="G915" s="1684"/>
      <c r="H915" s="1684"/>
      <c r="I915" s="1205"/>
      <c r="J915" s="1205"/>
      <c r="K915" s="1205"/>
      <c r="L915" s="1205"/>
      <c r="M915" s="1205"/>
      <c r="N915" s="1205"/>
      <c r="O915" s="1205"/>
    </row>
    <row r="916" spans="1:15" x14ac:dyDescent="0.35">
      <c r="A916" s="1683"/>
      <c r="B916" s="1684"/>
      <c r="C916" s="1684"/>
      <c r="D916" s="1684"/>
      <c r="E916" s="1684"/>
      <c r="F916" s="1684"/>
      <c r="G916" s="1684"/>
      <c r="H916" s="1684"/>
      <c r="I916" s="1205"/>
      <c r="J916" s="1205"/>
      <c r="K916" s="1205"/>
      <c r="L916" s="1205"/>
      <c r="M916" s="1205"/>
      <c r="N916" s="1205"/>
      <c r="O916" s="1205"/>
    </row>
    <row r="917" spans="1:15" x14ac:dyDescent="0.35">
      <c r="A917" s="1683"/>
      <c r="B917" s="1684"/>
      <c r="C917" s="1684"/>
      <c r="D917" s="1684"/>
      <c r="E917" s="1684"/>
      <c r="F917" s="1684"/>
      <c r="G917" s="1684"/>
      <c r="H917" s="1684"/>
      <c r="I917" s="1205"/>
      <c r="J917" s="1205"/>
      <c r="K917" s="1205"/>
      <c r="L917" s="1205"/>
      <c r="M917" s="1205"/>
      <c r="N917" s="1205"/>
      <c r="O917" s="1205"/>
    </row>
    <row r="918" spans="1:15" x14ac:dyDescent="0.35">
      <c r="A918" s="1683"/>
      <c r="B918" s="1684"/>
      <c r="C918" s="1684"/>
      <c r="D918" s="1684"/>
      <c r="E918" s="1684"/>
      <c r="F918" s="1684"/>
      <c r="G918" s="1684"/>
      <c r="H918" s="1684"/>
      <c r="I918" s="1205"/>
      <c r="J918" s="1205"/>
      <c r="K918" s="1205"/>
      <c r="L918" s="1205"/>
      <c r="M918" s="1205"/>
      <c r="N918" s="1205"/>
      <c r="O918" s="1205"/>
    </row>
    <row r="919" spans="1:15" x14ac:dyDescent="0.35">
      <c r="A919" s="1683"/>
      <c r="B919" s="1684"/>
      <c r="C919" s="1684"/>
      <c r="D919" s="1684"/>
      <c r="E919" s="1684"/>
      <c r="F919" s="1684"/>
      <c r="G919" s="1684"/>
      <c r="H919" s="1684"/>
      <c r="I919" s="1205"/>
      <c r="J919" s="1205"/>
      <c r="K919" s="1205"/>
      <c r="L919" s="1205"/>
      <c r="M919" s="1205"/>
      <c r="N919" s="1205"/>
      <c r="O919" s="1205"/>
    </row>
    <row r="920" spans="1:15" x14ac:dyDescent="0.35">
      <c r="A920" s="1683"/>
      <c r="B920" s="1684"/>
      <c r="C920" s="1684"/>
      <c r="D920" s="1684"/>
      <c r="E920" s="1684"/>
      <c r="F920" s="1684"/>
      <c r="G920" s="1684"/>
      <c r="H920" s="1684"/>
    </row>
  </sheetData>
  <mergeCells count="10">
    <mergeCell ref="I32:N36"/>
    <mergeCell ref="A33:C36"/>
    <mergeCell ref="A37:C37"/>
    <mergeCell ref="A38:C38"/>
    <mergeCell ref="A1:B1"/>
    <mergeCell ref="A2:O2"/>
    <mergeCell ref="A16:C16"/>
    <mergeCell ref="A17:C17"/>
    <mergeCell ref="A18:C18"/>
    <mergeCell ref="A19:C22"/>
  </mergeCells>
  <dataValidations count="5">
    <dataValidation type="whole" errorStyle="warning" operator="equal" allowBlank="1" showInputMessage="1" showErrorMessage="1" error="Total program revenue should equal total expenses." sqref="E15" xr:uid="{3662A2E1-17DE-4F2B-AD0D-20A98A1BB0C0}">
      <formula1>O3</formula1>
    </dataValidation>
    <dataValidation type="whole" errorStyle="warning" operator="equal" allowBlank="1" showInputMessage="1" showErrorMessage="1" error="Total program revenue should equal total expenses." sqref="C15:D15" xr:uid="{94EF4AC7-D8BC-45AE-86F5-780500BF899A}">
      <formula1>N3</formula1>
    </dataValidation>
    <dataValidation type="whole" errorStyle="warning" operator="equal" allowBlank="1" showInputMessage="1" showErrorMessage="1" error="Total program revenue should equal total expenses." sqref="F15" xr:uid="{2E4E3805-2314-4600-AAD8-A314D81FF28E}">
      <formula1>O3</formula1>
    </dataValidation>
    <dataValidation type="whole" errorStyle="warning" operator="equal" allowBlank="1" showInputMessage="1" showErrorMessage="1" error="Total program revenue should equal total expenses." sqref="G15:H15" xr:uid="{4EC13471-37CA-4104-9490-F4862F45B58F}">
      <formula1>O3</formula1>
    </dataValidation>
    <dataValidation type="whole" errorStyle="warning" operator="equal" allowBlank="1" showInputMessage="1" showErrorMessage="1" error="Total expenses should equal total program revenue." sqref="N19:O19" xr:uid="{09DDD1DE-F77B-4FDF-85CE-5B472491BE6F}">
      <formula1>#REF!</formula1>
    </dataValidation>
  </dataValidations>
  <pageMargins left="0.25" right="0.25" top="0.5" bottom="0.5" header="0" footer="0"/>
  <pageSetup orientation="portrait" r:id="rId1"/>
  <headerFooter differentOddEven="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B1:I103"/>
  <sheetViews>
    <sheetView showGridLines="0" zoomScaleNormal="100" workbookViewId="0">
      <selection activeCell="D98" sqref="D98:H98"/>
    </sheetView>
  </sheetViews>
  <sheetFormatPr defaultColWidth="9.1796875" defaultRowHeight="14.5" x14ac:dyDescent="0.35"/>
  <cols>
    <col min="1" max="2" width="1.7265625" style="324" customWidth="1"/>
    <col min="3" max="4" width="22.81640625" style="324" customWidth="1"/>
    <col min="5" max="6" width="5.7265625" style="324" customWidth="1"/>
    <col min="7" max="7" width="9.1796875" style="324"/>
    <col min="8" max="8" width="22.81640625" style="324" customWidth="1"/>
    <col min="9" max="9" width="1.7265625" style="324" customWidth="1"/>
    <col min="10" max="16384" width="9.1796875" style="324"/>
  </cols>
  <sheetData>
    <row r="1" spans="2:9" ht="15" thickBot="1" x14ac:dyDescent="0.4"/>
    <row r="2" spans="2:9" ht="9" customHeight="1" x14ac:dyDescent="0.35">
      <c r="B2" s="300"/>
      <c r="C2" s="301"/>
      <c r="D2" s="301"/>
      <c r="E2" s="301"/>
      <c r="F2" s="301"/>
      <c r="G2" s="301"/>
      <c r="H2" s="301"/>
      <c r="I2" s="325"/>
    </row>
    <row r="3" spans="2:9" ht="18.5" x14ac:dyDescent="0.45">
      <c r="B3" s="302"/>
      <c r="C3" s="1702" t="s">
        <v>407</v>
      </c>
      <c r="D3" s="1702"/>
      <c r="E3" s="1702"/>
      <c r="F3" s="1702"/>
      <c r="G3" s="1702"/>
      <c r="H3" s="1702"/>
      <c r="I3" s="326"/>
    </row>
    <row r="4" spans="2:9" ht="15" customHeight="1" x14ac:dyDescent="0.35">
      <c r="B4" s="302"/>
      <c r="C4" s="17"/>
      <c r="D4" s="117"/>
      <c r="E4" s="117"/>
      <c r="F4" s="117"/>
      <c r="G4" s="117"/>
      <c r="H4" s="117"/>
      <c r="I4" s="326"/>
    </row>
    <row r="5" spans="2:9" ht="15" thickBot="1" x14ac:dyDescent="0.4">
      <c r="B5" s="302"/>
      <c r="C5" s="2051" t="str">
        <f>IF('1'!G5="","Enter Project Name on Form 1",(CONCATENATE("Project Name: ",'1'!G5)))</f>
        <v>Enter Project Name on Form 1</v>
      </c>
      <c r="D5" s="2051"/>
      <c r="E5" s="2051"/>
      <c r="F5" s="2051"/>
      <c r="G5" s="2051"/>
      <c r="H5"/>
      <c r="I5" s="484"/>
    </row>
    <row r="6" spans="2:9" ht="15" customHeight="1" thickBot="1" x14ac:dyDescent="0.4">
      <c r="B6" s="302"/>
      <c r="C6" s="117"/>
      <c r="D6" s="117"/>
      <c r="E6" s="117"/>
      <c r="F6" s="117"/>
      <c r="G6" s="117"/>
      <c r="H6" s="117"/>
      <c r="I6" s="326"/>
    </row>
    <row r="7" spans="2:9" x14ac:dyDescent="0.35">
      <c r="B7" s="302"/>
      <c r="C7" s="2052" t="s">
        <v>408</v>
      </c>
      <c r="D7" s="2053"/>
      <c r="E7" s="2053"/>
      <c r="F7" s="2053"/>
      <c r="G7" s="2053"/>
      <c r="H7" s="2054"/>
      <c r="I7" s="326"/>
    </row>
    <row r="8" spans="2:9" x14ac:dyDescent="0.35">
      <c r="B8" s="302"/>
      <c r="C8" s="284" t="s">
        <v>409</v>
      </c>
      <c r="D8" s="2055" t="str">
        <f>IF('1'!G8="","Enter Organization Name on Form 1A",'1'!G8)</f>
        <v>Enter Organization Name on Form 1A</v>
      </c>
      <c r="E8" s="2055"/>
      <c r="F8" s="2055"/>
      <c r="G8" s="2055"/>
      <c r="H8" s="2056"/>
      <c r="I8" s="326"/>
    </row>
    <row r="9" spans="2:9" x14ac:dyDescent="0.35">
      <c r="B9" s="302"/>
      <c r="C9" s="284" t="s">
        <v>410</v>
      </c>
      <c r="D9" s="2057"/>
      <c r="E9" s="2057"/>
      <c r="F9" s="2057"/>
      <c r="G9" s="2057"/>
      <c r="H9" s="2058"/>
      <c r="I9" s="326"/>
    </row>
    <row r="10" spans="2:9" x14ac:dyDescent="0.35">
      <c r="B10" s="302"/>
      <c r="C10" s="284" t="s">
        <v>13</v>
      </c>
      <c r="D10" s="1328"/>
      <c r="E10" s="117" t="s">
        <v>411</v>
      </c>
      <c r="F10" s="1328"/>
      <c r="G10" s="117" t="s">
        <v>412</v>
      </c>
      <c r="H10" s="1339"/>
      <c r="I10" s="326"/>
    </row>
    <row r="11" spans="2:9" x14ac:dyDescent="0.35">
      <c r="B11" s="302"/>
      <c r="C11" s="284" t="s">
        <v>413</v>
      </c>
      <c r="D11" s="1701"/>
      <c r="E11" s="1701"/>
      <c r="F11" s="1701"/>
      <c r="G11" s="1701"/>
      <c r="H11" s="2050"/>
      <c r="I11" s="326"/>
    </row>
    <row r="12" spans="2:9" x14ac:dyDescent="0.35">
      <c r="B12" s="302"/>
      <c r="C12" s="291" t="s">
        <v>414</v>
      </c>
      <c r="D12" s="2069"/>
      <c r="E12" s="2069"/>
      <c r="F12" s="2069"/>
      <c r="G12" s="2069"/>
      <c r="H12" s="2070"/>
      <c r="I12" s="326"/>
    </row>
    <row r="13" spans="2:9" x14ac:dyDescent="0.35">
      <c r="B13" s="485"/>
      <c r="C13" s="247"/>
      <c r="D13" s="248"/>
      <c r="E13" s="248"/>
      <c r="F13" s="248"/>
      <c r="G13" s="248"/>
      <c r="H13" s="249"/>
      <c r="I13" s="486"/>
    </row>
    <row r="14" spans="2:9" ht="26.5" x14ac:dyDescent="0.35">
      <c r="B14" s="302"/>
      <c r="C14" s="1622" t="s">
        <v>415</v>
      </c>
      <c r="D14" s="1701"/>
      <c r="E14" s="1701"/>
      <c r="F14" s="1701"/>
      <c r="G14" s="1701"/>
      <c r="H14" s="2050"/>
      <c r="I14" s="326"/>
    </row>
    <row r="15" spans="2:9" x14ac:dyDescent="0.35">
      <c r="B15" s="302"/>
      <c r="C15" s="284" t="s">
        <v>4</v>
      </c>
      <c r="D15" s="1701"/>
      <c r="E15" s="1701"/>
      <c r="F15" s="1701"/>
      <c r="G15" s="177" t="s">
        <v>416</v>
      </c>
      <c r="H15" s="1339"/>
      <c r="I15" s="326"/>
    </row>
    <row r="16" spans="2:9" x14ac:dyDescent="0.35">
      <c r="B16" s="302"/>
      <c r="C16" s="284" t="s">
        <v>5</v>
      </c>
      <c r="D16" s="1701"/>
      <c r="E16" s="1701"/>
      <c r="F16" s="1701"/>
      <c r="G16" s="1701"/>
      <c r="H16" s="2050"/>
      <c r="I16" s="326"/>
    </row>
    <row r="17" spans="2:9" x14ac:dyDescent="0.35">
      <c r="B17" s="302"/>
      <c r="C17" s="284" t="s">
        <v>1041</v>
      </c>
      <c r="D17" s="2059" t="str">
        <f>IF('1'!G10="","Enter Contact Name on Form 1A",'1'!G10)</f>
        <v>Enter Contact Name on Form 1A</v>
      </c>
      <c r="E17" s="2059"/>
      <c r="F17" s="2059"/>
      <c r="G17" s="2059"/>
      <c r="H17" s="2060"/>
      <c r="I17" s="326"/>
    </row>
    <row r="18" spans="2:9" x14ac:dyDescent="0.35">
      <c r="B18" s="302"/>
      <c r="C18" s="1195" t="s">
        <v>1040</v>
      </c>
      <c r="D18" s="2066"/>
      <c r="E18" s="2066"/>
      <c r="F18" s="2066"/>
      <c r="G18" s="2066"/>
      <c r="H18" s="2067"/>
      <c r="I18" s="326"/>
    </row>
    <row r="19" spans="2:9" x14ac:dyDescent="0.35">
      <c r="B19" s="302"/>
      <c r="C19" s="284" t="s">
        <v>4</v>
      </c>
      <c r="D19" s="2061" t="str">
        <f>IF('1'!G12="","Enter Phone Number on Form 1A",'1'!G12)</f>
        <v>Enter Phone Number on Form 1A</v>
      </c>
      <c r="E19" s="2061"/>
      <c r="F19" s="2061"/>
      <c r="G19" s="177" t="s">
        <v>416</v>
      </c>
      <c r="H19" s="1339"/>
      <c r="I19" s="326"/>
    </row>
    <row r="20" spans="2:9" x14ac:dyDescent="0.35">
      <c r="B20" s="302"/>
      <c r="C20" s="284" t="s">
        <v>5</v>
      </c>
      <c r="D20" s="2061" t="str">
        <f>IF('1'!J12="","Enter Email on Form 1A",'1'!J12)</f>
        <v>Enter Email on Form 1A</v>
      </c>
      <c r="E20" s="2061"/>
      <c r="F20" s="2061"/>
      <c r="G20" s="2061"/>
      <c r="H20" s="2062"/>
      <c r="I20" s="326"/>
    </row>
    <row r="21" spans="2:9" x14ac:dyDescent="0.35">
      <c r="B21" s="485"/>
      <c r="C21" s="1616"/>
      <c r="D21" s="248"/>
      <c r="E21" s="248"/>
      <c r="F21" s="248"/>
      <c r="G21" s="248"/>
      <c r="H21" s="249"/>
      <c r="I21" s="486"/>
    </row>
    <row r="22" spans="2:9" x14ac:dyDescent="0.35">
      <c r="B22" s="302"/>
      <c r="C22" s="2063" t="s">
        <v>1021</v>
      </c>
      <c r="D22" s="2064"/>
      <c r="E22" s="2064"/>
      <c r="F22" s="2064"/>
      <c r="G22" s="2064"/>
      <c r="H22" s="2065"/>
      <c r="I22" s="326"/>
    </row>
    <row r="23" spans="2:9" x14ac:dyDescent="0.35">
      <c r="B23" s="302"/>
      <c r="C23" s="1195" t="s">
        <v>1022</v>
      </c>
      <c r="D23" s="1701"/>
      <c r="E23" s="1701"/>
      <c r="F23" s="1701"/>
      <c r="G23" s="1701"/>
      <c r="H23" s="2050"/>
      <c r="I23" s="326"/>
    </row>
    <row r="24" spans="2:9" x14ac:dyDescent="0.35">
      <c r="B24" s="302"/>
      <c r="C24" s="284" t="s">
        <v>4</v>
      </c>
      <c r="D24" s="1338"/>
      <c r="E24" s="117" t="s">
        <v>5</v>
      </c>
      <c r="F24" s="1701"/>
      <c r="G24" s="1701"/>
      <c r="H24" s="2050"/>
      <c r="I24" s="326"/>
    </row>
    <row r="25" spans="2:9" ht="15" thickBot="1" x14ac:dyDescent="0.4">
      <c r="B25" s="302"/>
      <c r="C25" s="285"/>
      <c r="D25" s="288"/>
      <c r="E25" s="288"/>
      <c r="F25" s="288"/>
      <c r="G25" s="288"/>
      <c r="H25" s="289"/>
      <c r="I25" s="326"/>
    </row>
    <row r="26" spans="2:9" ht="7.5" customHeight="1" thickBot="1" x14ac:dyDescent="0.4">
      <c r="B26" s="302"/>
      <c r="C26" s="117"/>
      <c r="D26" s="117"/>
      <c r="E26" s="117"/>
      <c r="F26" s="117"/>
      <c r="G26" s="117"/>
      <c r="H26" s="117"/>
      <c r="I26" s="326"/>
    </row>
    <row r="27" spans="2:9" x14ac:dyDescent="0.35">
      <c r="B27" s="302"/>
      <c r="C27" s="2052" t="s">
        <v>418</v>
      </c>
      <c r="D27" s="2053"/>
      <c r="E27" s="2053"/>
      <c r="F27" s="2053"/>
      <c r="G27" s="2053"/>
      <c r="H27" s="2054"/>
      <c r="I27" s="326"/>
    </row>
    <row r="28" spans="2:9" x14ac:dyDescent="0.35">
      <c r="B28" s="302"/>
      <c r="C28" s="284" t="s">
        <v>409</v>
      </c>
      <c r="D28" s="2061" t="str">
        <f>IF('1'!G16="","Enter Firm Name on Form 1A, if applicable",'1'!G16)</f>
        <v>Enter Firm Name on Form 1A, if applicable</v>
      </c>
      <c r="E28" s="2061"/>
      <c r="F28" s="2061"/>
      <c r="G28" s="2061"/>
      <c r="H28" s="2062"/>
      <c r="I28" s="326"/>
    </row>
    <row r="29" spans="2:9" x14ac:dyDescent="0.35">
      <c r="B29" s="302"/>
      <c r="C29" s="284" t="s">
        <v>417</v>
      </c>
      <c r="D29" s="2059" t="str">
        <f>IF('1'!G18="","Enter Contact Name on Form 1A",'1'!G18)</f>
        <v>Enter Contact Name on Form 1A</v>
      </c>
      <c r="E29" s="2059"/>
      <c r="F29" s="2059"/>
      <c r="G29" s="2059"/>
      <c r="H29" s="2060"/>
      <c r="I29" s="326"/>
    </row>
    <row r="30" spans="2:9" x14ac:dyDescent="0.35">
      <c r="B30" s="302"/>
      <c r="C30" s="284" t="s">
        <v>410</v>
      </c>
      <c r="D30" s="2057"/>
      <c r="E30" s="2057"/>
      <c r="F30" s="2057"/>
      <c r="G30" s="2057"/>
      <c r="H30" s="2058"/>
      <c r="I30" s="326"/>
    </row>
    <row r="31" spans="2:9" x14ac:dyDescent="0.35">
      <c r="B31" s="302"/>
      <c r="C31" s="284" t="s">
        <v>13</v>
      </c>
      <c r="D31" s="1328"/>
      <c r="E31" s="117" t="s">
        <v>411</v>
      </c>
      <c r="F31" s="1328"/>
      <c r="G31" s="117" t="s">
        <v>412</v>
      </c>
      <c r="H31" s="286"/>
      <c r="I31" s="326"/>
    </row>
    <row r="32" spans="2:9" x14ac:dyDescent="0.35">
      <c r="B32" s="302"/>
      <c r="C32" s="284" t="s">
        <v>4</v>
      </c>
      <c r="D32" s="2061" t="str">
        <f>IF('1'!G20="","Enter Phone Number on Form 1A",'1'!G20)</f>
        <v>Enter Phone Number on Form 1A</v>
      </c>
      <c r="E32" s="2061"/>
      <c r="F32" s="177" t="s">
        <v>416</v>
      </c>
      <c r="G32" s="1701"/>
      <c r="H32" s="2050"/>
      <c r="I32" s="326"/>
    </row>
    <row r="33" spans="2:9" x14ac:dyDescent="0.35">
      <c r="B33" s="302"/>
      <c r="C33" s="284" t="s">
        <v>5</v>
      </c>
      <c r="D33" s="2061" t="str">
        <f>IF('1'!J20="","Enter Email on Form 1A",'1'!J20)</f>
        <v>Enter Email on Form 1A</v>
      </c>
      <c r="E33" s="2061"/>
      <c r="F33" s="2061"/>
      <c r="G33" s="2061"/>
      <c r="H33" s="2062"/>
      <c r="I33" s="326"/>
    </row>
    <row r="34" spans="2:9" ht="15" thickBot="1" x14ac:dyDescent="0.4">
      <c r="B34" s="302"/>
      <c r="C34" s="285"/>
      <c r="D34" s="288"/>
      <c r="E34" s="288"/>
      <c r="F34" s="288"/>
      <c r="G34" s="288"/>
      <c r="H34" s="289"/>
      <c r="I34" s="326"/>
    </row>
    <row r="35" spans="2:9" ht="7.5" customHeight="1" thickBot="1" x14ac:dyDescent="0.4">
      <c r="B35" s="302"/>
      <c r="C35" s="287"/>
      <c r="D35" s="117"/>
      <c r="E35" s="117"/>
      <c r="F35" s="117"/>
      <c r="G35" s="117"/>
      <c r="H35" s="117"/>
      <c r="I35" s="326"/>
    </row>
    <row r="36" spans="2:9" x14ac:dyDescent="0.35">
      <c r="B36" s="302"/>
      <c r="C36" s="2052" t="s">
        <v>176</v>
      </c>
      <c r="D36" s="2053"/>
      <c r="E36" s="2053"/>
      <c r="F36" s="2053"/>
      <c r="G36" s="2053"/>
      <c r="H36" s="2054"/>
      <c r="I36" s="326"/>
    </row>
    <row r="37" spans="2:9" x14ac:dyDescent="0.35">
      <c r="B37" s="302"/>
      <c r="C37" s="284" t="s">
        <v>409</v>
      </c>
      <c r="D37" s="1701"/>
      <c r="E37" s="1701"/>
      <c r="F37" s="1701"/>
      <c r="G37" s="1701"/>
      <c r="H37" s="2050"/>
      <c r="I37" s="326"/>
    </row>
    <row r="38" spans="2:9" x14ac:dyDescent="0.35">
      <c r="B38" s="302"/>
      <c r="C38" s="284" t="s">
        <v>417</v>
      </c>
      <c r="D38" s="2057"/>
      <c r="E38" s="2057"/>
      <c r="F38" s="2057"/>
      <c r="G38" s="2057"/>
      <c r="H38" s="2058"/>
      <c r="I38" s="326"/>
    </row>
    <row r="39" spans="2:9" x14ac:dyDescent="0.35">
      <c r="B39" s="302"/>
      <c r="C39" s="284" t="s">
        <v>4</v>
      </c>
      <c r="D39" s="1338"/>
      <c r="E39" s="117" t="s">
        <v>5</v>
      </c>
      <c r="F39" s="1701"/>
      <c r="G39" s="1701"/>
      <c r="H39" s="2050"/>
      <c r="I39" s="326"/>
    </row>
    <row r="40" spans="2:9" ht="15" thickBot="1" x14ac:dyDescent="0.4">
      <c r="B40" s="302"/>
      <c r="C40" s="285"/>
      <c r="D40" s="288"/>
      <c r="E40" s="288"/>
      <c r="F40" s="288"/>
      <c r="G40" s="288"/>
      <c r="H40" s="289"/>
      <c r="I40" s="326"/>
    </row>
    <row r="41" spans="2:9" ht="7.5" customHeight="1" thickBot="1" x14ac:dyDescent="0.4">
      <c r="B41" s="302"/>
      <c r="C41" s="117"/>
      <c r="D41" s="117"/>
      <c r="E41" s="117"/>
      <c r="F41" s="117"/>
      <c r="G41" s="117"/>
      <c r="H41" s="117"/>
      <c r="I41" s="326"/>
    </row>
    <row r="42" spans="2:9" x14ac:dyDescent="0.35">
      <c r="B42" s="302"/>
      <c r="C42" s="2052" t="s">
        <v>419</v>
      </c>
      <c r="D42" s="2053"/>
      <c r="E42" s="2053"/>
      <c r="F42" s="2053"/>
      <c r="G42" s="2053"/>
      <c r="H42" s="2054"/>
      <c r="I42" s="326"/>
    </row>
    <row r="43" spans="2:9" x14ac:dyDescent="0.35">
      <c r="B43" s="302"/>
      <c r="C43" s="284" t="s">
        <v>409</v>
      </c>
      <c r="D43" s="1701"/>
      <c r="E43" s="1701"/>
      <c r="F43" s="1701"/>
      <c r="G43" s="1701"/>
      <c r="H43" s="2050"/>
      <c r="I43" s="326"/>
    </row>
    <row r="44" spans="2:9" x14ac:dyDescent="0.35">
      <c r="B44" s="302"/>
      <c r="C44" s="284" t="s">
        <v>417</v>
      </c>
      <c r="D44" s="2057"/>
      <c r="E44" s="2057"/>
      <c r="F44" s="2057"/>
      <c r="G44" s="2057"/>
      <c r="H44" s="2058"/>
      <c r="I44" s="326"/>
    </row>
    <row r="45" spans="2:9" x14ac:dyDescent="0.35">
      <c r="B45" s="302"/>
      <c r="C45" s="284" t="s">
        <v>4</v>
      </c>
      <c r="D45" s="1338"/>
      <c r="E45" s="117" t="s">
        <v>5</v>
      </c>
      <c r="F45" s="1701"/>
      <c r="G45" s="1701"/>
      <c r="H45" s="2050"/>
      <c r="I45" s="326"/>
    </row>
    <row r="46" spans="2:9" ht="15" thickBot="1" x14ac:dyDescent="0.4">
      <c r="B46" s="302"/>
      <c r="C46" s="285"/>
      <c r="D46" s="288"/>
      <c r="E46" s="288"/>
      <c r="F46" s="288"/>
      <c r="G46" s="288"/>
      <c r="H46" s="289"/>
      <c r="I46" s="326"/>
    </row>
    <row r="47" spans="2:9" ht="9" customHeight="1" thickBot="1" x14ac:dyDescent="0.4">
      <c r="B47" s="302"/>
      <c r="C47" s="290"/>
      <c r="D47" s="290"/>
      <c r="E47" s="290"/>
      <c r="F47" s="290"/>
      <c r="G47" s="290"/>
      <c r="H47" s="290"/>
      <c r="I47" s="326"/>
    </row>
    <row r="48" spans="2:9" x14ac:dyDescent="0.35">
      <c r="B48" s="302"/>
      <c r="C48" s="2052" t="s">
        <v>420</v>
      </c>
      <c r="D48" s="2068"/>
      <c r="E48" s="2068"/>
      <c r="F48" s="2068"/>
      <c r="G48" s="2068"/>
      <c r="H48" s="2054"/>
      <c r="I48" s="326"/>
    </row>
    <row r="49" spans="2:9" x14ac:dyDescent="0.35">
      <c r="B49" s="302"/>
      <c r="C49" s="284" t="s">
        <v>409</v>
      </c>
      <c r="D49" s="1701"/>
      <c r="E49" s="1701"/>
      <c r="F49" s="1701"/>
      <c r="G49" s="1701"/>
      <c r="H49" s="2050"/>
      <c r="I49" s="326"/>
    </row>
    <row r="50" spans="2:9" x14ac:dyDescent="0.35">
      <c r="B50" s="302"/>
      <c r="C50" s="284" t="s">
        <v>417</v>
      </c>
      <c r="D50" s="2066"/>
      <c r="E50" s="2066"/>
      <c r="F50" s="2066"/>
      <c r="G50" s="2066"/>
      <c r="H50" s="2067"/>
      <c r="I50" s="326"/>
    </row>
    <row r="51" spans="2:9" x14ac:dyDescent="0.35">
      <c r="B51" s="302"/>
      <c r="C51" s="284" t="s">
        <v>4</v>
      </c>
      <c r="D51" s="1337"/>
      <c r="E51" s="117" t="s">
        <v>5</v>
      </c>
      <c r="F51" s="1701"/>
      <c r="G51" s="1701"/>
      <c r="H51" s="2050"/>
      <c r="I51" s="326"/>
    </row>
    <row r="52" spans="2:9" ht="15" thickBot="1" x14ac:dyDescent="0.4">
      <c r="B52" s="302"/>
      <c r="C52" s="285"/>
      <c r="D52" s="297"/>
      <c r="E52" s="297"/>
      <c r="F52" s="297"/>
      <c r="G52" s="297"/>
      <c r="H52" s="298"/>
      <c r="I52" s="326"/>
    </row>
    <row r="53" spans="2:9" ht="7.5" customHeight="1" thickBot="1" x14ac:dyDescent="0.4">
      <c r="B53" s="471"/>
      <c r="C53" s="290"/>
      <c r="D53" s="290"/>
      <c r="E53" s="290"/>
      <c r="F53" s="290"/>
      <c r="G53" s="290"/>
      <c r="H53" s="290"/>
      <c r="I53" s="472"/>
    </row>
    <row r="54" spans="2:9" ht="9" customHeight="1" x14ac:dyDescent="0.35">
      <c r="B54" s="300"/>
      <c r="C54" s="301"/>
      <c r="D54" s="301"/>
      <c r="E54" s="301"/>
      <c r="F54" s="301"/>
      <c r="G54" s="301"/>
      <c r="H54" s="301"/>
      <c r="I54" s="325"/>
    </row>
    <row r="55" spans="2:9" ht="18.5" x14ac:dyDescent="0.45">
      <c r="B55" s="302"/>
      <c r="C55" s="1702" t="s">
        <v>506</v>
      </c>
      <c r="D55" s="1702"/>
      <c r="E55" s="1702"/>
      <c r="F55" s="1702"/>
      <c r="G55" s="1702"/>
      <c r="H55" s="1702"/>
      <c r="I55" s="326"/>
    </row>
    <row r="56" spans="2:9" ht="15" customHeight="1" x14ac:dyDescent="0.35">
      <c r="B56" s="302"/>
      <c r="C56" s="17"/>
      <c r="D56" s="117"/>
      <c r="E56" s="117"/>
      <c r="F56" s="117"/>
      <c r="G56" s="117"/>
      <c r="H56" s="117"/>
      <c r="I56" s="326"/>
    </row>
    <row r="57" spans="2:9" x14ac:dyDescent="0.35">
      <c r="B57" s="302"/>
      <c r="C57" t="s">
        <v>0</v>
      </c>
      <c r="D57" s="2055" t="str">
        <f>IF('1'!G5="","Enter Project Name on Form 1A",'1'!G5)</f>
        <v>Enter Project Name on Form 1A</v>
      </c>
      <c r="E57" s="2055"/>
      <c r="F57" s="2055"/>
      <c r="G57" s="2055"/>
      <c r="H57" s="2055"/>
      <c r="I57" s="484"/>
    </row>
    <row r="58" spans="2:9" ht="15" customHeight="1" thickBot="1" x14ac:dyDescent="0.4">
      <c r="B58" s="302"/>
      <c r="C58" s="117"/>
      <c r="D58" s="117"/>
      <c r="E58" s="117"/>
      <c r="F58" s="117"/>
      <c r="G58" s="117"/>
      <c r="H58" s="117"/>
      <c r="I58" s="326"/>
    </row>
    <row r="59" spans="2:9" x14ac:dyDescent="0.35">
      <c r="B59" s="302"/>
      <c r="C59" s="2073" t="s">
        <v>690</v>
      </c>
      <c r="D59" s="2068"/>
      <c r="E59" s="2068"/>
      <c r="F59" s="2068"/>
      <c r="G59" s="2068"/>
      <c r="H59" s="2074"/>
      <c r="I59" s="326"/>
    </row>
    <row r="60" spans="2:9" x14ac:dyDescent="0.35">
      <c r="B60" s="302"/>
      <c r="C60" s="1195" t="s">
        <v>691</v>
      </c>
      <c r="D60" s="2075"/>
      <c r="E60" s="2075"/>
      <c r="F60" s="2075"/>
      <c r="G60" s="2075"/>
      <c r="H60" s="2076"/>
      <c r="I60" s="326"/>
    </row>
    <row r="61" spans="2:9" x14ac:dyDescent="0.35">
      <c r="B61" s="302"/>
      <c r="C61" s="1195" t="s">
        <v>410</v>
      </c>
      <c r="D61" s="2066"/>
      <c r="E61" s="2066"/>
      <c r="F61" s="2066"/>
      <c r="G61" s="2066"/>
      <c r="H61" s="2067"/>
      <c r="I61" s="326"/>
    </row>
    <row r="62" spans="2:9" x14ac:dyDescent="0.35">
      <c r="B62" s="302"/>
      <c r="C62" s="1195" t="s">
        <v>13</v>
      </c>
      <c r="D62" s="1328"/>
      <c r="E62" s="1571" t="s">
        <v>411</v>
      </c>
      <c r="F62" s="1328"/>
      <c r="G62" s="1571" t="s">
        <v>412</v>
      </c>
      <c r="H62" s="1339"/>
      <c r="I62" s="326"/>
    </row>
    <row r="63" spans="2:9" x14ac:dyDescent="0.35">
      <c r="B63" s="302"/>
      <c r="C63" s="284" t="s">
        <v>417</v>
      </c>
      <c r="D63" s="2057"/>
      <c r="E63" s="1701"/>
      <c r="F63" s="2057"/>
      <c r="G63" s="1701"/>
      <c r="H63" s="2058"/>
      <c r="I63" s="326"/>
    </row>
    <row r="64" spans="2:9" x14ac:dyDescent="0.35">
      <c r="B64" s="302"/>
      <c r="C64" s="284" t="s">
        <v>4</v>
      </c>
      <c r="D64" s="1338"/>
      <c r="E64" s="117" t="s">
        <v>5</v>
      </c>
      <c r="F64" s="1701"/>
      <c r="G64" s="1701"/>
      <c r="H64" s="2050"/>
      <c r="I64" s="326"/>
    </row>
    <row r="65" spans="2:9" x14ac:dyDescent="0.35">
      <c r="B65" s="302"/>
      <c r="C65" s="1195" t="s">
        <v>413</v>
      </c>
      <c r="D65" s="1701"/>
      <c r="E65" s="1701"/>
      <c r="F65" s="1701"/>
      <c r="G65" s="1701"/>
      <c r="H65" s="2050"/>
      <c r="I65" s="326"/>
    </row>
    <row r="66" spans="2:9" ht="15" thickBot="1" x14ac:dyDescent="0.4">
      <c r="B66" s="302"/>
      <c r="C66" s="1196"/>
      <c r="D66" s="2071"/>
      <c r="E66" s="2071"/>
      <c r="F66" s="2071"/>
      <c r="G66" s="2071"/>
      <c r="H66" s="2072"/>
      <c r="I66" s="326"/>
    </row>
    <row r="67" spans="2:9" ht="7.5" customHeight="1" thickBot="1" x14ac:dyDescent="0.4">
      <c r="B67" s="302"/>
      <c r="C67" s="117"/>
      <c r="D67" s="117"/>
      <c r="E67" s="117"/>
      <c r="F67" s="117"/>
      <c r="G67" s="117"/>
      <c r="H67" s="117"/>
      <c r="I67" s="326"/>
    </row>
    <row r="68" spans="2:9" x14ac:dyDescent="0.35">
      <c r="B68" s="302"/>
      <c r="C68" s="2052" t="s">
        <v>421</v>
      </c>
      <c r="D68" s="2053"/>
      <c r="E68" s="2053"/>
      <c r="F68" s="2053"/>
      <c r="G68" s="2053"/>
      <c r="H68" s="2054"/>
      <c r="I68" s="326"/>
    </row>
    <row r="69" spans="2:9" x14ac:dyDescent="0.35">
      <c r="B69" s="302"/>
      <c r="C69" s="284" t="s">
        <v>409</v>
      </c>
      <c r="D69" s="1701"/>
      <c r="E69" s="1701"/>
      <c r="F69" s="1701"/>
      <c r="G69" s="1701"/>
      <c r="H69" s="2050"/>
      <c r="I69" s="326"/>
    </row>
    <row r="70" spans="2:9" x14ac:dyDescent="0.35">
      <c r="B70" s="302"/>
      <c r="C70" s="284" t="s">
        <v>417</v>
      </c>
      <c r="D70" s="2057"/>
      <c r="E70" s="2057"/>
      <c r="F70" s="2057"/>
      <c r="G70" s="2057"/>
      <c r="H70" s="2058"/>
      <c r="I70" s="326"/>
    </row>
    <row r="71" spans="2:9" x14ac:dyDescent="0.35">
      <c r="B71" s="302"/>
      <c r="C71" s="284" t="s">
        <v>410</v>
      </c>
      <c r="D71" s="2057"/>
      <c r="E71" s="2057"/>
      <c r="F71" s="2057"/>
      <c r="G71" s="2057"/>
      <c r="H71" s="2058"/>
      <c r="I71" s="326"/>
    </row>
    <row r="72" spans="2:9" x14ac:dyDescent="0.35">
      <c r="B72" s="302"/>
      <c r="C72" s="284" t="s">
        <v>13</v>
      </c>
      <c r="D72" s="1328"/>
      <c r="E72" s="117" t="s">
        <v>411</v>
      </c>
      <c r="F72" s="1328"/>
      <c r="G72" s="117" t="s">
        <v>412</v>
      </c>
      <c r="H72" s="1339"/>
      <c r="I72" s="326"/>
    </row>
    <row r="73" spans="2:9" x14ac:dyDescent="0.35">
      <c r="B73" s="302"/>
      <c r="C73" s="284" t="s">
        <v>4</v>
      </c>
      <c r="D73" s="1338"/>
      <c r="E73" s="117" t="s">
        <v>5</v>
      </c>
      <c r="F73" s="1701"/>
      <c r="G73" s="1701"/>
      <c r="H73" s="2050"/>
      <c r="I73" s="326"/>
    </row>
    <row r="74" spans="2:9" ht="15" thickBot="1" x14ac:dyDescent="0.4">
      <c r="B74" s="302"/>
      <c r="C74" s="285"/>
      <c r="D74" s="288"/>
      <c r="E74" s="288"/>
      <c r="F74" s="288"/>
      <c r="G74" s="288"/>
      <c r="H74" s="289"/>
      <c r="I74" s="484"/>
    </row>
    <row r="75" spans="2:9" ht="7.5" customHeight="1" thickBot="1" x14ac:dyDescent="0.4">
      <c r="B75" s="302"/>
      <c r="C75" s="117"/>
      <c r="D75" s="117"/>
      <c r="E75" s="117"/>
      <c r="F75" s="117"/>
      <c r="G75" s="117"/>
      <c r="H75" s="117"/>
      <c r="I75" s="326"/>
    </row>
    <row r="76" spans="2:9" x14ac:dyDescent="0.35">
      <c r="B76" s="302"/>
      <c r="C76" s="2052" t="s">
        <v>995</v>
      </c>
      <c r="D76" s="2053"/>
      <c r="E76" s="2053"/>
      <c r="F76" s="2053"/>
      <c r="G76" s="2053"/>
      <c r="H76" s="2054"/>
      <c r="I76" s="326"/>
    </row>
    <row r="77" spans="2:9" x14ac:dyDescent="0.35">
      <c r="B77" s="302"/>
      <c r="C77" s="284" t="s">
        <v>409</v>
      </c>
      <c r="D77" s="1701"/>
      <c r="E77" s="1701"/>
      <c r="F77" s="1701"/>
      <c r="G77" s="1701"/>
      <c r="H77" s="2050"/>
      <c r="I77" s="326"/>
    </row>
    <row r="78" spans="2:9" x14ac:dyDescent="0.35">
      <c r="B78" s="302"/>
      <c r="C78" s="284" t="s">
        <v>417</v>
      </c>
      <c r="D78" s="2057"/>
      <c r="E78" s="2057"/>
      <c r="F78" s="2057"/>
      <c r="G78" s="2057"/>
      <c r="H78" s="2058"/>
      <c r="I78" s="326"/>
    </row>
    <row r="79" spans="2:9" x14ac:dyDescent="0.35">
      <c r="B79" s="302"/>
      <c r="C79" s="284" t="s">
        <v>410</v>
      </c>
      <c r="D79" s="2057"/>
      <c r="E79" s="2057"/>
      <c r="F79" s="2057"/>
      <c r="G79" s="2057"/>
      <c r="H79" s="2058"/>
      <c r="I79" s="326"/>
    </row>
    <row r="80" spans="2:9" x14ac:dyDescent="0.35">
      <c r="B80" s="302"/>
      <c r="C80" s="284" t="s">
        <v>13</v>
      </c>
      <c r="D80" s="1328"/>
      <c r="E80" s="117" t="s">
        <v>411</v>
      </c>
      <c r="F80" s="1328"/>
      <c r="G80" s="117" t="s">
        <v>412</v>
      </c>
      <c r="H80" s="1339"/>
      <c r="I80" s="326"/>
    </row>
    <row r="81" spans="2:9" x14ac:dyDescent="0.35">
      <c r="B81" s="302"/>
      <c r="C81" s="284" t="s">
        <v>4</v>
      </c>
      <c r="D81" s="1338"/>
      <c r="E81" s="117" t="s">
        <v>5</v>
      </c>
      <c r="F81" s="1701"/>
      <c r="G81" s="1701"/>
      <c r="H81" s="2050"/>
      <c r="I81" s="326"/>
    </row>
    <row r="82" spans="2:9" ht="15" thickBot="1" x14ac:dyDescent="0.4">
      <c r="B82" s="302"/>
      <c r="C82" s="285"/>
      <c r="D82" s="288"/>
      <c r="E82" s="288"/>
      <c r="F82" s="288"/>
      <c r="G82" s="288"/>
      <c r="H82" s="289"/>
      <c r="I82" s="484"/>
    </row>
    <row r="83" spans="2:9" ht="7.5" customHeight="1" thickBot="1" x14ac:dyDescent="0.4">
      <c r="B83" s="302"/>
      <c r="C83" s="118"/>
      <c r="D83" s="117"/>
      <c r="E83" s="117"/>
      <c r="F83" s="117"/>
      <c r="G83" s="117"/>
      <c r="H83" s="118"/>
      <c r="I83" s="326"/>
    </row>
    <row r="84" spans="2:9" x14ac:dyDescent="0.35">
      <c r="B84" s="302"/>
      <c r="C84" s="2052" t="s">
        <v>422</v>
      </c>
      <c r="D84" s="2053"/>
      <c r="E84" s="2053"/>
      <c r="F84" s="2053"/>
      <c r="G84" s="2053"/>
      <c r="H84" s="2054"/>
      <c r="I84" s="326"/>
    </row>
    <row r="85" spans="2:9" x14ac:dyDescent="0.35">
      <c r="B85" s="302"/>
      <c r="C85" s="284" t="s">
        <v>409</v>
      </c>
      <c r="D85" s="1701"/>
      <c r="E85" s="1701"/>
      <c r="F85" s="1701"/>
      <c r="G85" s="1701"/>
      <c r="H85" s="2050"/>
      <c r="I85" s="326"/>
    </row>
    <row r="86" spans="2:9" x14ac:dyDescent="0.35">
      <c r="B86" s="302"/>
      <c r="C86" s="284" t="s">
        <v>417</v>
      </c>
      <c r="D86" s="2057"/>
      <c r="E86" s="2057"/>
      <c r="F86" s="2057"/>
      <c r="G86" s="2057"/>
      <c r="H86" s="2058"/>
      <c r="I86" s="326"/>
    </row>
    <row r="87" spans="2:9" x14ac:dyDescent="0.35">
      <c r="B87" s="302"/>
      <c r="C87" s="284" t="s">
        <v>4</v>
      </c>
      <c r="D87" s="1338"/>
      <c r="E87" s="117" t="s">
        <v>5</v>
      </c>
      <c r="F87" s="1701"/>
      <c r="G87" s="1701"/>
      <c r="H87" s="2050"/>
      <c r="I87" s="326"/>
    </row>
    <row r="88" spans="2:9" ht="15" thickBot="1" x14ac:dyDescent="0.4">
      <c r="B88" s="302"/>
      <c r="C88" s="285"/>
      <c r="D88" s="288"/>
      <c r="E88" s="288"/>
      <c r="F88" s="288"/>
      <c r="G88" s="288"/>
      <c r="H88" s="289"/>
      <c r="I88" s="326"/>
    </row>
    <row r="89" spans="2:9" ht="7.5" customHeight="1" thickBot="1" x14ac:dyDescent="0.4">
      <c r="B89" s="302"/>
      <c r="C89" s="117"/>
      <c r="D89" s="117"/>
      <c r="E89" s="117"/>
      <c r="F89" s="117"/>
      <c r="G89" s="117"/>
      <c r="H89" s="117"/>
      <c r="I89" s="326"/>
    </row>
    <row r="90" spans="2:9" x14ac:dyDescent="0.35">
      <c r="B90" s="302"/>
      <c r="C90" s="2052" t="s">
        <v>423</v>
      </c>
      <c r="D90" s="2053"/>
      <c r="E90" s="2053"/>
      <c r="F90" s="2053"/>
      <c r="G90" s="2053"/>
      <c r="H90" s="2054"/>
      <c r="I90" s="326"/>
    </row>
    <row r="91" spans="2:9" x14ac:dyDescent="0.35">
      <c r="B91" s="302"/>
      <c r="C91" s="284" t="s">
        <v>409</v>
      </c>
      <c r="D91" s="1701"/>
      <c r="E91" s="1701"/>
      <c r="F91" s="1701"/>
      <c r="G91" s="1701"/>
      <c r="H91" s="2050"/>
      <c r="I91" s="326"/>
    </row>
    <row r="92" spans="2:9" x14ac:dyDescent="0.35">
      <c r="B92" s="302"/>
      <c r="C92" s="284" t="s">
        <v>417</v>
      </c>
      <c r="D92" s="2057"/>
      <c r="E92" s="2057"/>
      <c r="F92" s="2057"/>
      <c r="G92" s="2057"/>
      <c r="H92" s="2058"/>
      <c r="I92" s="326"/>
    </row>
    <row r="93" spans="2:9" x14ac:dyDescent="0.35">
      <c r="B93" s="302"/>
      <c r="C93" s="284" t="s">
        <v>4</v>
      </c>
      <c r="D93" s="1338"/>
      <c r="E93" s="117" t="s">
        <v>5</v>
      </c>
      <c r="F93" s="1701"/>
      <c r="G93" s="1701"/>
      <c r="H93" s="2050"/>
      <c r="I93" s="326"/>
    </row>
    <row r="94" spans="2:9" ht="15" thickBot="1" x14ac:dyDescent="0.4">
      <c r="B94" s="302"/>
      <c r="C94" s="285"/>
      <c r="D94" s="288"/>
      <c r="E94" s="288"/>
      <c r="F94" s="288"/>
      <c r="G94" s="288"/>
      <c r="H94" s="289"/>
      <c r="I94" s="326"/>
    </row>
    <row r="95" spans="2:9" ht="7.5" customHeight="1" thickBot="1" x14ac:dyDescent="0.4">
      <c r="B95" s="302"/>
      <c r="C95" s="117"/>
      <c r="D95" s="117"/>
      <c r="E95" s="117"/>
      <c r="F95" s="117"/>
      <c r="G95" s="117"/>
      <c r="H95" s="117"/>
      <c r="I95" s="326"/>
    </row>
    <row r="96" spans="2:9" x14ac:dyDescent="0.35">
      <c r="B96" s="302"/>
      <c r="C96" s="2052" t="s">
        <v>424</v>
      </c>
      <c r="D96" s="2053"/>
      <c r="E96" s="2053"/>
      <c r="F96" s="2053"/>
      <c r="G96" s="2053"/>
      <c r="H96" s="2054"/>
      <c r="I96" s="326"/>
    </row>
    <row r="97" spans="2:9" x14ac:dyDescent="0.35">
      <c r="B97" s="302"/>
      <c r="C97" s="284" t="s">
        <v>409</v>
      </c>
      <c r="D97" s="1701"/>
      <c r="E97" s="1701"/>
      <c r="F97" s="1701"/>
      <c r="G97" s="1701"/>
      <c r="H97" s="2050"/>
      <c r="I97" s="326"/>
    </row>
    <row r="98" spans="2:9" x14ac:dyDescent="0.35">
      <c r="B98" s="302"/>
      <c r="C98" s="284" t="s">
        <v>417</v>
      </c>
      <c r="D98" s="2057"/>
      <c r="E98" s="2057"/>
      <c r="F98" s="2057"/>
      <c r="G98" s="2057"/>
      <c r="H98" s="2058"/>
      <c r="I98" s="326"/>
    </row>
    <row r="99" spans="2:9" x14ac:dyDescent="0.35">
      <c r="B99" s="302"/>
      <c r="C99" s="284" t="s">
        <v>410</v>
      </c>
      <c r="D99" s="2057"/>
      <c r="E99" s="2057"/>
      <c r="F99" s="2057"/>
      <c r="G99" s="2057"/>
      <c r="H99" s="2058"/>
      <c r="I99" s="326"/>
    </row>
    <row r="100" spans="2:9" x14ac:dyDescent="0.35">
      <c r="B100" s="302"/>
      <c r="C100" s="284" t="s">
        <v>13</v>
      </c>
      <c r="D100" s="1328"/>
      <c r="E100" s="117" t="s">
        <v>411</v>
      </c>
      <c r="F100" s="1328"/>
      <c r="G100" s="117" t="s">
        <v>412</v>
      </c>
      <c r="H100" s="1339"/>
      <c r="I100" s="326"/>
    </row>
    <row r="101" spans="2:9" x14ac:dyDescent="0.35">
      <c r="B101" s="302"/>
      <c r="C101" s="284" t="s">
        <v>4</v>
      </c>
      <c r="D101" s="1338"/>
      <c r="E101" s="117" t="s">
        <v>5</v>
      </c>
      <c r="F101" s="1701"/>
      <c r="G101" s="1701"/>
      <c r="H101" s="2050"/>
      <c r="I101" s="326"/>
    </row>
    <row r="102" spans="2:9" ht="15" thickBot="1" x14ac:dyDescent="0.4">
      <c r="B102" s="302"/>
      <c r="C102" s="285"/>
      <c r="D102" s="288"/>
      <c r="E102" s="288"/>
      <c r="F102" s="288"/>
      <c r="G102" s="288"/>
      <c r="H102" s="289"/>
      <c r="I102" s="326"/>
    </row>
    <row r="103" spans="2:9" ht="9" customHeight="1" thickBot="1" x14ac:dyDescent="0.4">
      <c r="B103" s="471"/>
      <c r="C103" s="290"/>
      <c r="D103" s="290"/>
      <c r="E103" s="290"/>
      <c r="F103" s="290"/>
      <c r="G103" s="290"/>
      <c r="H103" s="290"/>
      <c r="I103" s="472"/>
    </row>
  </sheetData>
  <sheetProtection algorithmName="SHA-512" hashValue="Ykp7O3eUBm1JVyD6kQX+mJ/gLx0F51AwBmb/ks3PfJbtw94N/cjlpOVvKVmCM7sTpPRph1BlFTaGKW8MApIUkA==" saltValue="sTSWuX2ZBwhrpl1IqYn6gg==" spinCount="100000" sheet="1" formatCells="0" formatColumns="0" formatRows="0"/>
  <mergeCells count="68">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14:H14"/>
    <mergeCell ref="C5:G5"/>
    <mergeCell ref="C7:H7"/>
    <mergeCell ref="D8:H8"/>
    <mergeCell ref="D9:H9"/>
    <mergeCell ref="D11:H11"/>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pageSetUpPr fitToPage="1"/>
  </sheetPr>
  <dimension ref="B6:Z38"/>
  <sheetViews>
    <sheetView showGridLines="0" zoomScaleNormal="100" workbookViewId="0">
      <selection activeCell="D98" sqref="D98:H98"/>
    </sheetView>
  </sheetViews>
  <sheetFormatPr defaultColWidth="9.1796875" defaultRowHeight="14.5" x14ac:dyDescent="0.35"/>
  <cols>
    <col min="1" max="2" width="1.7265625" style="324" customWidth="1"/>
    <col min="3" max="3" width="14.26953125" style="324" customWidth="1"/>
    <col min="4" max="4" width="30" style="324" customWidth="1"/>
    <col min="5" max="24" width="3.54296875" style="324" customWidth="1"/>
    <col min="25" max="25" width="1.7265625" style="324" customWidth="1"/>
    <col min="26" max="26" width="1.453125" style="324" customWidth="1"/>
    <col min="27" max="16384" width="9.1796875" style="324"/>
  </cols>
  <sheetData>
    <row r="6" spans="2:26" ht="15" thickBot="1" x14ac:dyDescent="0.4"/>
    <row r="7" spans="2:26" ht="9" customHeight="1" x14ac:dyDescent="0.45">
      <c r="B7" s="168"/>
      <c r="C7" s="2083"/>
      <c r="D7" s="2083"/>
      <c r="E7" s="2084"/>
      <c r="F7" s="2084"/>
      <c r="G7" s="2084"/>
      <c r="H7" s="2084"/>
      <c r="I7" s="2084"/>
      <c r="J7" s="2084"/>
      <c r="K7" s="2084"/>
      <c r="L7" s="2084"/>
      <c r="M7" s="2084"/>
      <c r="N7" s="2084"/>
      <c r="O7" s="2084"/>
      <c r="P7" s="2084"/>
      <c r="Q7" s="2084"/>
      <c r="R7" s="2084"/>
      <c r="S7" s="2084"/>
      <c r="T7" s="2084"/>
      <c r="U7" s="2084"/>
      <c r="V7" s="2084"/>
      <c r="W7" s="2084"/>
      <c r="X7" s="2084"/>
      <c r="Y7" s="2084"/>
      <c r="Z7" s="950"/>
    </row>
    <row r="8" spans="2:26" ht="18.5" x14ac:dyDescent="0.45">
      <c r="B8" s="176"/>
      <c r="C8" s="913" t="s">
        <v>425</v>
      </c>
      <c r="D8" s="537"/>
      <c r="E8" s="538"/>
      <c r="F8" s="538"/>
      <c r="G8" s="538"/>
      <c r="H8" s="538"/>
      <c r="I8" s="538"/>
      <c r="J8" s="538"/>
      <c r="K8" s="538"/>
      <c r="L8" s="538"/>
      <c r="M8" s="538"/>
      <c r="N8" s="538"/>
      <c r="O8" s="538"/>
      <c r="P8" s="538"/>
      <c r="Q8" s="538"/>
      <c r="R8" s="538"/>
      <c r="S8" s="538"/>
      <c r="T8" s="538"/>
      <c r="U8" s="538"/>
      <c r="V8" s="538"/>
      <c r="W8" s="538"/>
      <c r="X8" s="538"/>
      <c r="Y8" s="488"/>
      <c r="Z8" s="948"/>
    </row>
    <row r="9" spans="2:26" ht="18.5" x14ac:dyDescent="0.45">
      <c r="B9" s="176"/>
      <c r="C9" s="487"/>
      <c r="D9" s="487"/>
      <c r="E9" s="488"/>
      <c r="F9" s="488"/>
      <c r="G9" s="488"/>
      <c r="H9" s="488"/>
      <c r="I9" s="488"/>
      <c r="J9" s="488"/>
      <c r="K9" s="488"/>
      <c r="L9" s="488"/>
      <c r="M9" s="488"/>
      <c r="N9" s="488"/>
      <c r="O9" s="488"/>
      <c r="P9" s="488"/>
      <c r="Q9" s="488"/>
      <c r="R9" s="488"/>
      <c r="S9" s="488"/>
      <c r="T9" s="488"/>
      <c r="U9" s="488"/>
      <c r="V9" s="488"/>
      <c r="W9" s="488"/>
      <c r="X9" s="488"/>
      <c r="Y9" s="488"/>
      <c r="Z9" s="948"/>
    </row>
    <row r="10" spans="2:26" ht="15" thickBot="1" x14ac:dyDescent="0.4">
      <c r="B10" s="176"/>
      <c r="C10" s="1795" t="str">
        <f>IF('1'!G5="","Enter Project Name on Form 1",(CONCATENATE("Project Name: ",'1'!G5)))</f>
        <v>Enter Project Name on Form 1</v>
      </c>
      <c r="D10" s="1795"/>
      <c r="E10" s="1795"/>
      <c r="F10" s="1795"/>
      <c r="G10" s="1795"/>
      <c r="H10" s="1795"/>
      <c r="I10" s="1795"/>
      <c r="J10" s="1795"/>
      <c r="K10" s="1795"/>
      <c r="L10" s="1795"/>
      <c r="M10" s="1795"/>
      <c r="N10" s="1795"/>
      <c r="O10" s="1795"/>
      <c r="P10" s="1795"/>
      <c r="Q10" s="1795"/>
      <c r="R10" s="1795"/>
      <c r="S10" s="1795"/>
      <c r="T10"/>
      <c r="U10" s="117"/>
      <c r="V10" s="117"/>
      <c r="W10" s="117"/>
      <c r="X10" s="117"/>
      <c r="Y10" s="117"/>
      <c r="Z10" s="948"/>
    </row>
    <row r="11" spans="2:26" ht="7.5" customHeight="1" x14ac:dyDescent="0.35">
      <c r="B11" s="176"/>
      <c r="C11" s="17"/>
      <c r="D11" s="17"/>
      <c r="E11" s="17"/>
      <c r="F11" s="17"/>
      <c r="G11" s="17"/>
      <c r="H11" s="17"/>
      <c r="I11" s="17"/>
      <c r="J11" s="17"/>
      <c r="K11" s="17"/>
      <c r="L11" s="17"/>
      <c r="M11" s="17"/>
      <c r="N11" s="17"/>
      <c r="O11" s="17"/>
      <c r="P11" s="117"/>
      <c r="Q11" s="117"/>
      <c r="R11" s="117"/>
      <c r="S11" s="117"/>
      <c r="T11" s="117"/>
      <c r="U11" s="117"/>
      <c r="V11" s="117"/>
      <c r="W11" s="117"/>
      <c r="X11" s="117"/>
      <c r="Y11" s="117"/>
      <c r="Z11" s="948"/>
    </row>
    <row r="12" spans="2:26" ht="117.75" customHeight="1" x14ac:dyDescent="0.35">
      <c r="B12" s="176"/>
      <c r="C12" s="2088"/>
      <c r="D12" s="2089"/>
      <c r="E12" s="526" t="s">
        <v>426</v>
      </c>
      <c r="F12" s="2077" t="s">
        <v>427</v>
      </c>
      <c r="G12" s="2077" t="s">
        <v>428</v>
      </c>
      <c r="H12" s="2077" t="s">
        <v>429</v>
      </c>
      <c r="I12" s="2077" t="s">
        <v>430</v>
      </c>
      <c r="J12" s="2085" t="s">
        <v>431</v>
      </c>
      <c r="K12" s="2077" t="s">
        <v>432</v>
      </c>
      <c r="L12" s="2077" t="s">
        <v>433</v>
      </c>
      <c r="M12" s="2077" t="s">
        <v>434</v>
      </c>
      <c r="N12" s="2077" t="s">
        <v>435</v>
      </c>
      <c r="O12" s="2077" t="s">
        <v>436</v>
      </c>
      <c r="P12" s="2077" t="s">
        <v>437</v>
      </c>
      <c r="Q12" s="2077" t="s">
        <v>438</v>
      </c>
      <c r="R12" s="2077" t="s">
        <v>439</v>
      </c>
      <c r="S12" s="2077" t="s">
        <v>440</v>
      </c>
      <c r="T12" s="2077" t="s">
        <v>441</v>
      </c>
      <c r="U12" s="2077" t="s">
        <v>442</v>
      </c>
      <c r="V12" s="2077" t="s">
        <v>443</v>
      </c>
      <c r="W12" s="2077" t="s">
        <v>444</v>
      </c>
      <c r="X12" s="989"/>
      <c r="Y12" s="834"/>
      <c r="Z12" s="948"/>
    </row>
    <row r="13" spans="2:26" x14ac:dyDescent="0.35">
      <c r="B13" s="176"/>
      <c r="C13" s="530" t="s">
        <v>445</v>
      </c>
      <c r="D13" s="531"/>
      <c r="E13" s="527"/>
      <c r="F13" s="2079"/>
      <c r="G13" s="2078"/>
      <c r="H13" s="2078"/>
      <c r="I13" s="2078"/>
      <c r="J13" s="2086"/>
      <c r="K13" s="2078"/>
      <c r="L13" s="2078"/>
      <c r="M13" s="2078"/>
      <c r="N13" s="2078"/>
      <c r="O13" s="2078"/>
      <c r="P13" s="2078"/>
      <c r="Q13" s="2078"/>
      <c r="R13" s="2078"/>
      <c r="S13" s="2078"/>
      <c r="T13" s="2078"/>
      <c r="U13" s="2078"/>
      <c r="V13" s="2078"/>
      <c r="W13" s="2078"/>
      <c r="X13" s="990"/>
      <c r="Y13" s="835"/>
      <c r="Z13" s="948"/>
    </row>
    <row r="14" spans="2:26" x14ac:dyDescent="0.35">
      <c r="B14" s="176"/>
      <c r="C14" s="532" t="s">
        <v>428</v>
      </c>
      <c r="D14" s="533"/>
      <c r="E14" s="527"/>
      <c r="F14" s="527"/>
      <c r="G14" s="2079"/>
      <c r="H14" s="2078"/>
      <c r="I14" s="2078"/>
      <c r="J14" s="2086"/>
      <c r="K14" s="2078"/>
      <c r="L14" s="2078"/>
      <c r="M14" s="2078"/>
      <c r="N14" s="2078"/>
      <c r="O14" s="2078"/>
      <c r="P14" s="2078"/>
      <c r="Q14" s="2078"/>
      <c r="R14" s="2078"/>
      <c r="S14" s="2078"/>
      <c r="T14" s="2078"/>
      <c r="U14" s="2078"/>
      <c r="V14" s="2078"/>
      <c r="W14" s="2078"/>
      <c r="X14" s="990"/>
      <c r="Y14" s="835"/>
      <c r="Z14" s="948"/>
    </row>
    <row r="15" spans="2:26" x14ac:dyDescent="0.35">
      <c r="B15" s="176"/>
      <c r="C15" s="532" t="s">
        <v>429</v>
      </c>
      <c r="D15" s="533"/>
      <c r="E15" s="527"/>
      <c r="F15" s="527"/>
      <c r="G15" s="527"/>
      <c r="H15" s="2079"/>
      <c r="I15" s="2078"/>
      <c r="J15" s="2086"/>
      <c r="K15" s="2078"/>
      <c r="L15" s="2078"/>
      <c r="M15" s="2078"/>
      <c r="N15" s="2078"/>
      <c r="O15" s="2078"/>
      <c r="P15" s="2078"/>
      <c r="Q15" s="2078"/>
      <c r="R15" s="2078"/>
      <c r="S15" s="2078"/>
      <c r="T15" s="2078"/>
      <c r="U15" s="2078"/>
      <c r="V15" s="2078"/>
      <c r="W15" s="2078"/>
      <c r="X15" s="990"/>
      <c r="Y15" s="835"/>
      <c r="Z15" s="948"/>
    </row>
    <row r="16" spans="2:26" x14ac:dyDescent="0.35">
      <c r="B16" s="176"/>
      <c r="C16" s="532" t="s">
        <v>430</v>
      </c>
      <c r="D16" s="533"/>
      <c r="E16" s="527"/>
      <c r="F16" s="527"/>
      <c r="G16" s="527"/>
      <c r="H16" s="527"/>
      <c r="I16" s="2079"/>
      <c r="J16" s="2086"/>
      <c r="K16" s="2078"/>
      <c r="L16" s="2078"/>
      <c r="M16" s="2078"/>
      <c r="N16" s="2078"/>
      <c r="O16" s="2078"/>
      <c r="P16" s="2078"/>
      <c r="Q16" s="2078"/>
      <c r="R16" s="2078"/>
      <c r="S16" s="2078"/>
      <c r="T16" s="2078"/>
      <c r="U16" s="2078"/>
      <c r="V16" s="2078"/>
      <c r="W16" s="2078"/>
      <c r="X16" s="990"/>
      <c r="Y16" s="835"/>
      <c r="Z16" s="948"/>
    </row>
    <row r="17" spans="2:26" x14ac:dyDescent="0.35">
      <c r="B17" s="176"/>
      <c r="C17" s="532" t="s">
        <v>446</v>
      </c>
      <c r="D17" s="533"/>
      <c r="E17" s="527"/>
      <c r="F17" s="527"/>
      <c r="G17" s="527"/>
      <c r="H17" s="527"/>
      <c r="I17" s="527"/>
      <c r="J17" s="2087"/>
      <c r="K17" s="2078"/>
      <c r="L17" s="2078"/>
      <c r="M17" s="2078"/>
      <c r="N17" s="2078"/>
      <c r="O17" s="2078"/>
      <c r="P17" s="2078"/>
      <c r="Q17" s="2078"/>
      <c r="R17" s="2078"/>
      <c r="S17" s="2078"/>
      <c r="T17" s="2078"/>
      <c r="U17" s="2078"/>
      <c r="V17" s="2078"/>
      <c r="W17" s="2078"/>
      <c r="X17" s="990"/>
      <c r="Y17" s="835"/>
      <c r="Z17" s="948"/>
    </row>
    <row r="18" spans="2:26" x14ac:dyDescent="0.35">
      <c r="B18" s="176"/>
      <c r="C18" s="532" t="s">
        <v>447</v>
      </c>
      <c r="D18" s="533"/>
      <c r="E18" s="527"/>
      <c r="F18" s="527"/>
      <c r="G18" s="527"/>
      <c r="H18" s="527"/>
      <c r="I18" s="527"/>
      <c r="J18" s="527"/>
      <c r="K18" s="2079"/>
      <c r="L18" s="2078"/>
      <c r="M18" s="2078"/>
      <c r="N18" s="2078"/>
      <c r="O18" s="2078"/>
      <c r="P18" s="2078"/>
      <c r="Q18" s="2078"/>
      <c r="R18" s="2078"/>
      <c r="S18" s="2078"/>
      <c r="T18" s="2078"/>
      <c r="U18" s="2078"/>
      <c r="V18" s="2078"/>
      <c r="W18" s="2078"/>
      <c r="X18" s="990"/>
      <c r="Y18" s="835"/>
      <c r="Z18" s="948"/>
    </row>
    <row r="19" spans="2:26" x14ac:dyDescent="0.35">
      <c r="B19" s="176"/>
      <c r="C19" s="532" t="s">
        <v>448</v>
      </c>
      <c r="D19" s="533"/>
      <c r="E19" s="527"/>
      <c r="F19" s="527"/>
      <c r="G19" s="527"/>
      <c r="H19" s="527"/>
      <c r="I19" s="527"/>
      <c r="J19" s="527"/>
      <c r="K19" s="527"/>
      <c r="L19" s="2079"/>
      <c r="M19" s="2078"/>
      <c r="N19" s="2078"/>
      <c r="O19" s="2078"/>
      <c r="P19" s="2078"/>
      <c r="Q19" s="2078"/>
      <c r="R19" s="2078"/>
      <c r="S19" s="2078"/>
      <c r="T19" s="2078"/>
      <c r="U19" s="2078"/>
      <c r="V19" s="2078"/>
      <c r="W19" s="2078"/>
      <c r="X19" s="990"/>
      <c r="Y19" s="835"/>
      <c r="Z19" s="948"/>
    </row>
    <row r="20" spans="2:26" x14ac:dyDescent="0.35">
      <c r="B20" s="176"/>
      <c r="C20" s="532" t="s">
        <v>449</v>
      </c>
      <c r="D20" s="533"/>
      <c r="E20" s="527"/>
      <c r="F20" s="527"/>
      <c r="G20" s="527"/>
      <c r="H20" s="527"/>
      <c r="I20" s="527"/>
      <c r="J20" s="527"/>
      <c r="K20" s="527"/>
      <c r="L20" s="527"/>
      <c r="M20" s="2079"/>
      <c r="N20" s="2078"/>
      <c r="O20" s="2078"/>
      <c r="P20" s="2078"/>
      <c r="Q20" s="2078"/>
      <c r="R20" s="2078"/>
      <c r="S20" s="2078"/>
      <c r="T20" s="2078"/>
      <c r="U20" s="2078"/>
      <c r="V20" s="2078"/>
      <c r="W20" s="2078"/>
      <c r="X20" s="990"/>
      <c r="Y20" s="835"/>
      <c r="Z20" s="948"/>
    </row>
    <row r="21" spans="2:26" x14ac:dyDescent="0.35">
      <c r="B21" s="176"/>
      <c r="C21" s="532" t="s">
        <v>450</v>
      </c>
      <c r="D21" s="533"/>
      <c r="E21" s="527"/>
      <c r="F21" s="527"/>
      <c r="G21" s="527"/>
      <c r="H21" s="527"/>
      <c r="I21" s="527"/>
      <c r="J21" s="527"/>
      <c r="K21" s="527"/>
      <c r="L21" s="527"/>
      <c r="M21" s="527"/>
      <c r="N21" s="2078"/>
      <c r="O21" s="2078"/>
      <c r="P21" s="2078"/>
      <c r="Q21" s="2078"/>
      <c r="R21" s="2078"/>
      <c r="S21" s="2078"/>
      <c r="T21" s="2078"/>
      <c r="U21" s="2078"/>
      <c r="V21" s="2078"/>
      <c r="W21" s="2078"/>
      <c r="X21" s="990"/>
      <c r="Y21" s="835"/>
      <c r="Z21" s="948"/>
    </row>
    <row r="22" spans="2:26" x14ac:dyDescent="0.35">
      <c r="B22" s="176"/>
      <c r="C22" s="532" t="s">
        <v>436</v>
      </c>
      <c r="D22" s="533"/>
      <c r="E22" s="527"/>
      <c r="F22" s="527"/>
      <c r="G22" s="527"/>
      <c r="H22" s="527"/>
      <c r="I22" s="527"/>
      <c r="J22" s="527"/>
      <c r="K22" s="527"/>
      <c r="L22" s="527"/>
      <c r="M22" s="527"/>
      <c r="N22" s="527"/>
      <c r="O22" s="2078"/>
      <c r="P22" s="2078"/>
      <c r="Q22" s="2078"/>
      <c r="R22" s="2078"/>
      <c r="S22" s="2078"/>
      <c r="T22" s="2078"/>
      <c r="U22" s="2078"/>
      <c r="V22" s="2078"/>
      <c r="W22" s="2078"/>
      <c r="X22" s="990"/>
      <c r="Y22" s="835"/>
      <c r="Z22" s="948"/>
    </row>
    <row r="23" spans="2:26" x14ac:dyDescent="0.35">
      <c r="B23" s="176"/>
      <c r="C23" s="532" t="s">
        <v>437</v>
      </c>
      <c r="D23" s="533"/>
      <c r="E23" s="527"/>
      <c r="F23" s="527"/>
      <c r="G23" s="527"/>
      <c r="H23" s="527"/>
      <c r="I23" s="527"/>
      <c r="J23" s="527"/>
      <c r="K23" s="527"/>
      <c r="L23" s="527"/>
      <c r="M23" s="527"/>
      <c r="N23" s="527"/>
      <c r="O23" s="527"/>
      <c r="P23" s="2078"/>
      <c r="Q23" s="2078"/>
      <c r="R23" s="2078"/>
      <c r="S23" s="2078"/>
      <c r="T23" s="2078"/>
      <c r="U23" s="2078"/>
      <c r="V23" s="2078"/>
      <c r="W23" s="2078"/>
      <c r="X23" s="990"/>
      <c r="Y23" s="835"/>
      <c r="Z23" s="948"/>
    </row>
    <row r="24" spans="2:26" x14ac:dyDescent="0.35">
      <c r="B24" s="176"/>
      <c r="C24" s="532" t="s">
        <v>451</v>
      </c>
      <c r="D24" s="533"/>
      <c r="E24" s="527"/>
      <c r="F24" s="527"/>
      <c r="G24" s="527"/>
      <c r="H24" s="527"/>
      <c r="I24" s="527"/>
      <c r="J24" s="527"/>
      <c r="K24" s="527"/>
      <c r="L24" s="527"/>
      <c r="M24" s="527"/>
      <c r="N24" s="527"/>
      <c r="O24" s="527"/>
      <c r="P24" s="527"/>
      <c r="Q24" s="2078"/>
      <c r="R24" s="2078"/>
      <c r="S24" s="2078"/>
      <c r="T24" s="2078"/>
      <c r="U24" s="2078"/>
      <c r="V24" s="2078"/>
      <c r="W24" s="2078"/>
      <c r="X24" s="990"/>
      <c r="Y24" s="835"/>
      <c r="Z24" s="948"/>
    </row>
    <row r="25" spans="2:26" x14ac:dyDescent="0.35">
      <c r="B25" s="176"/>
      <c r="C25" s="532" t="s">
        <v>439</v>
      </c>
      <c r="D25" s="533"/>
      <c r="E25" s="527"/>
      <c r="F25" s="527"/>
      <c r="G25" s="527"/>
      <c r="H25" s="527"/>
      <c r="I25" s="527"/>
      <c r="J25" s="527"/>
      <c r="K25" s="527"/>
      <c r="L25" s="527"/>
      <c r="M25" s="527"/>
      <c r="N25" s="527"/>
      <c r="O25" s="527"/>
      <c r="P25" s="527"/>
      <c r="Q25" s="527"/>
      <c r="R25" s="2078"/>
      <c r="S25" s="2078"/>
      <c r="T25" s="2078"/>
      <c r="U25" s="2078"/>
      <c r="V25" s="2078"/>
      <c r="W25" s="2078"/>
      <c r="X25" s="990"/>
      <c r="Y25" s="835"/>
      <c r="Z25" s="948"/>
    </row>
    <row r="26" spans="2:26" x14ac:dyDescent="0.35">
      <c r="B26" s="176"/>
      <c r="C26" s="532" t="s">
        <v>440</v>
      </c>
      <c r="D26" s="533"/>
      <c r="E26" s="527"/>
      <c r="F26" s="527"/>
      <c r="G26" s="527"/>
      <c r="H26" s="527"/>
      <c r="I26" s="527"/>
      <c r="J26" s="527"/>
      <c r="K26" s="527"/>
      <c r="L26" s="527"/>
      <c r="M26" s="527"/>
      <c r="N26" s="527"/>
      <c r="O26" s="527"/>
      <c r="P26" s="527"/>
      <c r="Q26" s="527"/>
      <c r="R26" s="527"/>
      <c r="S26" s="2078"/>
      <c r="T26" s="2078"/>
      <c r="U26" s="2078"/>
      <c r="V26" s="2078"/>
      <c r="W26" s="2078"/>
      <c r="X26" s="990"/>
      <c r="Y26" s="835"/>
      <c r="Z26" s="948"/>
    </row>
    <row r="27" spans="2:26" x14ac:dyDescent="0.35">
      <c r="B27" s="176"/>
      <c r="C27" s="532" t="s">
        <v>441</v>
      </c>
      <c r="D27" s="533"/>
      <c r="E27" s="527"/>
      <c r="F27" s="527"/>
      <c r="G27" s="527"/>
      <c r="H27" s="527"/>
      <c r="I27" s="527"/>
      <c r="J27" s="527"/>
      <c r="K27" s="527"/>
      <c r="L27" s="527"/>
      <c r="M27" s="527"/>
      <c r="N27" s="527"/>
      <c r="O27" s="527"/>
      <c r="P27" s="527"/>
      <c r="Q27" s="527"/>
      <c r="R27" s="527"/>
      <c r="S27" s="527"/>
      <c r="T27" s="2078"/>
      <c r="U27" s="2078"/>
      <c r="V27" s="2078"/>
      <c r="W27" s="2078"/>
      <c r="X27" s="990"/>
      <c r="Y27" s="835"/>
      <c r="Z27" s="948"/>
    </row>
    <row r="28" spans="2:26" x14ac:dyDescent="0.35">
      <c r="B28" s="176"/>
      <c r="C28" s="532" t="s">
        <v>452</v>
      </c>
      <c r="D28" s="533"/>
      <c r="E28" s="527"/>
      <c r="F28" s="527"/>
      <c r="G28" s="527"/>
      <c r="H28" s="527"/>
      <c r="I28" s="527"/>
      <c r="J28" s="527"/>
      <c r="K28" s="527"/>
      <c r="L28" s="527"/>
      <c r="M28" s="527"/>
      <c r="N28" s="527"/>
      <c r="O28" s="527"/>
      <c r="P28" s="527"/>
      <c r="Q28" s="527"/>
      <c r="R28" s="527"/>
      <c r="S28" s="527"/>
      <c r="T28" s="527"/>
      <c r="U28" s="2078"/>
      <c r="V28" s="2078"/>
      <c r="W28" s="2078"/>
      <c r="X28" s="990"/>
      <c r="Y28" s="835"/>
      <c r="Z28" s="948"/>
    </row>
    <row r="29" spans="2:26" x14ac:dyDescent="0.35">
      <c r="B29" s="176"/>
      <c r="C29" s="532" t="s">
        <v>443</v>
      </c>
      <c r="D29" s="533"/>
      <c r="E29" s="527"/>
      <c r="F29" s="527"/>
      <c r="G29" s="527"/>
      <c r="H29" s="527"/>
      <c r="I29" s="527"/>
      <c r="J29" s="527"/>
      <c r="K29" s="527"/>
      <c r="L29" s="527"/>
      <c r="M29" s="527"/>
      <c r="N29" s="527"/>
      <c r="O29" s="527"/>
      <c r="P29" s="527"/>
      <c r="Q29" s="527"/>
      <c r="R29" s="527"/>
      <c r="S29" s="527"/>
      <c r="T29" s="527"/>
      <c r="U29" s="527"/>
      <c r="V29" s="2078"/>
      <c r="W29" s="2078"/>
      <c r="X29" s="990"/>
      <c r="Y29" s="835"/>
      <c r="Z29" s="948"/>
    </row>
    <row r="30" spans="2:26" x14ac:dyDescent="0.35">
      <c r="B30" s="176"/>
      <c r="C30" s="534" t="s">
        <v>444</v>
      </c>
      <c r="D30" s="535"/>
      <c r="E30" s="527"/>
      <c r="F30" s="527"/>
      <c r="G30" s="527"/>
      <c r="H30" s="527"/>
      <c r="I30" s="527"/>
      <c r="J30" s="527"/>
      <c r="K30" s="527"/>
      <c r="L30" s="527"/>
      <c r="M30" s="527"/>
      <c r="N30" s="527"/>
      <c r="O30" s="527"/>
      <c r="P30" s="527"/>
      <c r="Q30" s="527"/>
      <c r="R30" s="527"/>
      <c r="S30" s="527"/>
      <c r="T30" s="527"/>
      <c r="U30" s="527"/>
      <c r="V30" s="527"/>
      <c r="W30" s="2078"/>
      <c r="X30"/>
      <c r="Y30" s="835"/>
      <c r="Z30" s="948"/>
    </row>
    <row r="31" spans="2:26" x14ac:dyDescent="0.35">
      <c r="B31" s="176"/>
      <c r="C31" s="988" t="s">
        <v>403</v>
      </c>
      <c r="D31" s="536"/>
      <c r="E31" s="528"/>
      <c r="F31" s="529"/>
      <c r="G31" s="529"/>
      <c r="H31" s="529"/>
      <c r="I31" s="529"/>
      <c r="J31" s="529"/>
      <c r="K31" s="529"/>
      <c r="L31" s="529"/>
      <c r="M31" s="529"/>
      <c r="N31" s="529"/>
      <c r="O31" s="529"/>
      <c r="P31" s="529"/>
      <c r="Q31" s="529"/>
      <c r="R31" s="529"/>
      <c r="S31" s="529"/>
      <c r="T31" s="529"/>
      <c r="U31" s="529"/>
      <c r="V31" s="529"/>
      <c r="W31" s="529"/>
      <c r="X31" s="117" t="s">
        <v>229</v>
      </c>
      <c r="Y31" s="835"/>
      <c r="Z31" s="948"/>
    </row>
    <row r="32" spans="2:26" x14ac:dyDescent="0.35">
      <c r="B32" s="176"/>
      <c r="C32" s="489" t="s">
        <v>403</v>
      </c>
      <c r="D32" s="536"/>
      <c r="E32" s="250"/>
      <c r="F32" s="251"/>
      <c r="G32" s="251"/>
      <c r="H32" s="251"/>
      <c r="I32" s="251"/>
      <c r="J32" s="251"/>
      <c r="K32" s="251"/>
      <c r="L32" s="251"/>
      <c r="M32" s="251"/>
      <c r="N32" s="251"/>
      <c r="O32" s="251"/>
      <c r="P32" s="251"/>
      <c r="Q32" s="251"/>
      <c r="R32" s="251"/>
      <c r="S32" s="251"/>
      <c r="T32" s="251"/>
      <c r="U32" s="251"/>
      <c r="V32" s="251"/>
      <c r="W32" s="251"/>
      <c r="X32" s="837"/>
      <c r="Y32" s="836"/>
      <c r="Z32" s="948"/>
    </row>
    <row r="33" spans="2:26" ht="7.5" customHeight="1" x14ac:dyDescent="0.35">
      <c r="B33" s="176"/>
      <c r="C33" s="833"/>
      <c r="D33" s="316"/>
      <c r="E33" s="991"/>
      <c r="F33" s="991"/>
      <c r="G33" s="991"/>
      <c r="H33" s="991"/>
      <c r="I33" s="991"/>
      <c r="J33" s="991"/>
      <c r="K33" s="991"/>
      <c r="L33" s="991"/>
      <c r="M33" s="991"/>
      <c r="N33" s="991"/>
      <c r="O33" s="991"/>
      <c r="P33" s="991"/>
      <c r="Q33" s="991"/>
      <c r="R33" s="991"/>
      <c r="S33" s="991"/>
      <c r="T33" s="991"/>
      <c r="U33" s="991"/>
      <c r="V33" s="991"/>
      <c r="W33" s="991"/>
      <c r="X33" s="992"/>
      <c r="Y33" s="117"/>
      <c r="Z33" s="948"/>
    </row>
    <row r="34" spans="2:26" x14ac:dyDescent="0.35">
      <c r="B34" s="176"/>
      <c r="C34" s="833"/>
      <c r="D34" s="316"/>
      <c r="E34" s="991"/>
      <c r="F34" s="991"/>
      <c r="G34" s="991"/>
      <c r="H34" s="991"/>
      <c r="I34" s="991"/>
      <c r="J34" s="991"/>
      <c r="K34" s="991"/>
      <c r="L34" s="991"/>
      <c r="M34" s="2080"/>
      <c r="N34" s="2081"/>
      <c r="O34" s="2081"/>
      <c r="P34" s="2081"/>
      <c r="Q34" s="2081"/>
      <c r="R34" s="2081"/>
      <c r="S34" s="2081"/>
      <c r="T34" s="2081"/>
      <c r="U34" s="2081"/>
      <c r="V34" s="2082"/>
      <c r="W34"/>
      <c r="X34"/>
      <c r="Y34" s="117"/>
      <c r="Z34" s="948"/>
    </row>
    <row r="35" spans="2:26" ht="7.5" customHeight="1" x14ac:dyDescent="0.35">
      <c r="B35" s="176"/>
      <c r="C35" s="833"/>
      <c r="D35" s="316"/>
      <c r="E35" s="991"/>
      <c r="F35" s="991"/>
      <c r="G35" s="991"/>
      <c r="H35" s="991"/>
      <c r="I35" s="991"/>
      <c r="J35" s="991"/>
      <c r="K35" s="991"/>
      <c r="L35" s="991"/>
      <c r="M35" s="991"/>
      <c r="N35" s="991"/>
      <c r="O35"/>
      <c r="P35"/>
      <c r="Q35"/>
      <c r="R35"/>
      <c r="S35"/>
      <c r="T35"/>
      <c r="U35"/>
      <c r="V35"/>
      <c r="W35"/>
      <c r="X35"/>
      <c r="Y35" s="117"/>
      <c r="Z35" s="948"/>
    </row>
    <row r="36" spans="2:26" x14ac:dyDescent="0.35">
      <c r="B36" s="176"/>
      <c r="C36" s="306" t="s">
        <v>453</v>
      </c>
      <c r="D36" s="306"/>
      <c r="E36" s="306"/>
      <c r="F36" s="306"/>
      <c r="G36" s="306"/>
      <c r="H36" s="306"/>
      <c r="I36" s="306"/>
      <c r="J36" s="306"/>
      <c r="K36" s="306"/>
      <c r="L36" s="306"/>
      <c r="M36" s="306"/>
      <c r="N36" s="306"/>
      <c r="O36" s="306"/>
      <c r="P36" s="306"/>
      <c r="Q36" s="306"/>
      <c r="R36" s="306"/>
      <c r="S36" s="306"/>
      <c r="T36" s="306"/>
      <c r="U36" s="306"/>
      <c r="V36" s="306"/>
      <c r="W36" s="306"/>
      <c r="X36" s="306"/>
      <c r="Y36" s="117"/>
      <c r="Z36" s="948"/>
    </row>
    <row r="37" spans="2:26" ht="45" customHeight="1" x14ac:dyDescent="0.35">
      <c r="B37" s="176"/>
      <c r="C37" s="1711"/>
      <c r="D37" s="1712"/>
      <c r="E37" s="1712"/>
      <c r="F37" s="1712"/>
      <c r="G37" s="1712"/>
      <c r="H37" s="1712"/>
      <c r="I37" s="1712"/>
      <c r="J37" s="1712"/>
      <c r="K37" s="1712"/>
      <c r="L37" s="1712"/>
      <c r="M37" s="1712"/>
      <c r="N37" s="1712"/>
      <c r="O37" s="1712"/>
      <c r="P37" s="1712"/>
      <c r="Q37" s="1712"/>
      <c r="R37" s="1712"/>
      <c r="S37" s="1712"/>
      <c r="T37" s="1712"/>
      <c r="U37" s="1712"/>
      <c r="V37" s="1712"/>
      <c r="W37" s="1712"/>
      <c r="X37" s="1713"/>
      <c r="Y37" s="117"/>
      <c r="Z37" s="948"/>
    </row>
    <row r="38" spans="2:26" ht="9" customHeight="1" thickBot="1" x14ac:dyDescent="0.4">
      <c r="B38" s="45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919"/>
    </row>
  </sheetData>
  <sheetProtection algorithmName="SHA-512" hashValue="SIZiJkty+W9qmn/YqzKC9IXzRAJQ9289rXEuBNZMn5+l6IB/+tIhmMkgHLQdaBM4pjaxce+Sz1dRSqDRgzXrLg==" saltValue="rLrxd2HFUCgB1GTdvMQNBA==" spinCount="100000" sheet="1" formatCells="0" formatColumns="0" formatRows="0"/>
  <mergeCells count="23">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 ref="C37:X37"/>
    <mergeCell ref="S12:S26"/>
    <mergeCell ref="T12:T27"/>
    <mergeCell ref="U12:U28"/>
    <mergeCell ref="V12:V29"/>
    <mergeCell ref="M12:M20"/>
    <mergeCell ref="N12:N21"/>
    <mergeCell ref="M34:V34"/>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xr:uid="{00000000-0002-0000-1A00-000000000000}">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B11:M43"/>
  <sheetViews>
    <sheetView showGridLines="0" zoomScaleNormal="100" workbookViewId="0">
      <selection activeCell="D98" sqref="D98:H98"/>
    </sheetView>
  </sheetViews>
  <sheetFormatPr defaultColWidth="9.1796875" defaultRowHeight="14.5" x14ac:dyDescent="0.35"/>
  <cols>
    <col min="1" max="2" width="1.7265625" style="324" customWidth="1"/>
    <col min="3" max="3" width="27.1796875" style="324" customWidth="1"/>
    <col min="4" max="4" width="9.1796875" style="324"/>
    <col min="5" max="5" width="11.453125" style="324" customWidth="1"/>
    <col min="6" max="6" width="15.26953125" style="324" customWidth="1"/>
    <col min="7" max="7" width="13.1796875" style="324" customWidth="1"/>
    <col min="8" max="8" width="9.1796875" style="324"/>
    <col min="9" max="9" width="14.54296875" style="324" bestFit="1" customWidth="1"/>
    <col min="10" max="11" width="11" style="324" customWidth="1"/>
    <col min="12" max="12" width="14.81640625" style="324" customWidth="1"/>
    <col min="13" max="13" width="1.7265625" style="324" customWidth="1"/>
    <col min="14" max="16384" width="9.1796875" style="324"/>
  </cols>
  <sheetData>
    <row r="11" spans="2:13" ht="7.5" customHeight="1" thickBot="1" x14ac:dyDescent="0.4">
      <c r="B11" s="490"/>
      <c r="C11" s="490"/>
      <c r="D11" s="490"/>
      <c r="E11" s="490"/>
      <c r="F11" s="490"/>
      <c r="G11" s="490"/>
      <c r="H11" s="490"/>
      <c r="I11" s="490"/>
      <c r="J11" s="490"/>
      <c r="K11" s="490"/>
      <c r="L11" s="490"/>
      <c r="M11" s="491"/>
    </row>
    <row r="12" spans="2:13" ht="9" customHeight="1" x14ac:dyDescent="0.45">
      <c r="B12" s="252"/>
      <c r="C12" s="253"/>
      <c r="D12" s="254"/>
      <c r="E12" s="253"/>
      <c r="F12" s="253"/>
      <c r="G12" s="253"/>
      <c r="H12" s="253"/>
      <c r="I12" s="253"/>
      <c r="J12" s="253"/>
      <c r="K12" s="254"/>
      <c r="L12" s="253"/>
      <c r="M12" s="255"/>
    </row>
    <row r="13" spans="2:13" ht="18.5" x14ac:dyDescent="0.45">
      <c r="B13" s="256"/>
      <c r="C13" s="1702" t="s">
        <v>454</v>
      </c>
      <c r="D13" s="1702"/>
      <c r="E13" s="1702"/>
      <c r="F13" s="1702"/>
      <c r="G13" s="1702"/>
      <c r="H13" s="1702"/>
      <c r="I13" s="1702"/>
      <c r="J13" s="1702"/>
      <c r="K13" s="1702"/>
      <c r="L13" s="1702"/>
      <c r="M13" s="257"/>
    </row>
    <row r="14" spans="2:13" ht="15" customHeight="1" x14ac:dyDescent="0.45">
      <c r="B14" s="256"/>
      <c r="C14" s="547"/>
      <c r="D14" s="547"/>
      <c r="E14" s="547"/>
      <c r="F14" s="547"/>
      <c r="G14" s="547"/>
      <c r="H14" s="547"/>
      <c r="I14" s="547"/>
      <c r="J14" s="547"/>
      <c r="K14" s="547"/>
      <c r="L14" s="547"/>
      <c r="M14" s="257"/>
    </row>
    <row r="15" spans="2:13" ht="15" thickBot="1" x14ac:dyDescent="0.4">
      <c r="B15" s="258"/>
      <c r="C15" s="2090" t="str">
        <f>IF('1'!G5="","Enter Project Name on Form 1",(CONCATENATE("Project Name: ",'1'!G5)))</f>
        <v>Enter Project Name on Form 1</v>
      </c>
      <c r="D15" s="2090"/>
      <c r="E15" s="2090"/>
      <c r="F15" s="2090"/>
      <c r="G15" s="2090"/>
      <c r="H15" s="2090"/>
      <c r="I15" s="2090"/>
      <c r="J15" s="117"/>
      <c r="K15" s="117"/>
      <c r="L15" s="117"/>
      <c r="M15" s="260"/>
    </row>
    <row r="16" spans="2:13" ht="22.5" customHeight="1" x14ac:dyDescent="0.35">
      <c r="B16" s="258"/>
      <c r="C16" s="259"/>
      <c r="D16" s="259"/>
      <c r="E16" s="259"/>
      <c r="F16" s="259"/>
      <c r="G16" s="259"/>
      <c r="H16" s="259"/>
      <c r="I16" s="117"/>
      <c r="J16" s="117"/>
      <c r="K16" s="117"/>
      <c r="L16" s="117"/>
      <c r="M16" s="260"/>
    </row>
    <row r="17" spans="2:13" ht="16" thickBot="1" x14ac:dyDescent="0.4">
      <c r="B17" s="258"/>
      <c r="C17" s="272" t="s">
        <v>455</v>
      </c>
      <c r="D17" s="261"/>
      <c r="E17" s="262"/>
      <c r="F17" s="259"/>
      <c r="G17" s="259"/>
      <c r="H17" s="259"/>
      <c r="I17" s="259"/>
      <c r="J17" s="259"/>
      <c r="K17" s="259"/>
      <c r="L17" s="259"/>
      <c r="M17" s="260"/>
    </row>
    <row r="18" spans="2:13" ht="24.5" thickBot="1" x14ac:dyDescent="0.4">
      <c r="B18" s="263"/>
      <c r="C18" s="546" t="s">
        <v>1000</v>
      </c>
      <c r="D18" s="739" t="s">
        <v>456</v>
      </c>
      <c r="E18" s="264" t="s">
        <v>457</v>
      </c>
      <c r="F18" s="265" t="s">
        <v>458</v>
      </c>
      <c r="G18" s="265" t="s">
        <v>459</v>
      </c>
      <c r="H18" s="265" t="s">
        <v>484</v>
      </c>
      <c r="I18" s="265" t="s">
        <v>460</v>
      </c>
      <c r="J18" s="265" t="s">
        <v>575</v>
      </c>
      <c r="K18" s="265" t="s">
        <v>461</v>
      </c>
      <c r="L18" s="266" t="s">
        <v>462</v>
      </c>
      <c r="M18" s="257"/>
    </row>
    <row r="19" spans="2:13" x14ac:dyDescent="0.35">
      <c r="B19" s="267"/>
      <c r="C19" s="735"/>
      <c r="D19" s="760" t="s">
        <v>521</v>
      </c>
      <c r="E19" s="761" t="s">
        <v>509</v>
      </c>
      <c r="F19" s="597"/>
      <c r="G19" s="723"/>
      <c r="H19" s="724"/>
      <c r="I19" s="724"/>
      <c r="J19" s="724" t="s">
        <v>509</v>
      </c>
      <c r="K19" s="757"/>
      <c r="L19" s="725"/>
      <c r="M19" s="257"/>
    </row>
    <row r="20" spans="2:13" x14ac:dyDescent="0.35">
      <c r="B20" s="263"/>
      <c r="C20" s="736"/>
      <c r="D20" s="762"/>
      <c r="E20" s="763"/>
      <c r="F20" s="728"/>
      <c r="G20" s="729"/>
      <c r="H20" s="730"/>
      <c r="I20" s="730"/>
      <c r="J20" s="730"/>
      <c r="K20" s="758"/>
      <c r="L20" s="731"/>
      <c r="M20" s="257"/>
    </row>
    <row r="21" spans="2:13" x14ac:dyDescent="0.35">
      <c r="B21" s="263"/>
      <c r="C21" s="736"/>
      <c r="D21" s="762"/>
      <c r="E21" s="763"/>
      <c r="F21" s="728"/>
      <c r="G21" s="729"/>
      <c r="H21" s="730"/>
      <c r="I21" s="730"/>
      <c r="J21" s="730"/>
      <c r="K21" s="758"/>
      <c r="L21" s="731"/>
      <c r="M21" s="257"/>
    </row>
    <row r="22" spans="2:13" x14ac:dyDescent="0.35">
      <c r="B22" s="263"/>
      <c r="C22" s="736"/>
      <c r="D22" s="762"/>
      <c r="E22" s="763"/>
      <c r="F22" s="728"/>
      <c r="G22" s="729"/>
      <c r="H22" s="730"/>
      <c r="I22" s="730"/>
      <c r="J22" s="730"/>
      <c r="K22" s="758"/>
      <c r="L22" s="731"/>
      <c r="M22" s="257"/>
    </row>
    <row r="23" spans="2:13" x14ac:dyDescent="0.35">
      <c r="B23" s="263"/>
      <c r="C23" s="736"/>
      <c r="D23" s="762"/>
      <c r="E23" s="763"/>
      <c r="F23" s="728"/>
      <c r="G23" s="729"/>
      <c r="H23" s="730"/>
      <c r="I23" s="730"/>
      <c r="J23" s="730"/>
      <c r="K23" s="758"/>
      <c r="L23" s="731"/>
      <c r="M23" s="257"/>
    </row>
    <row r="24" spans="2:13" x14ac:dyDescent="0.35">
      <c r="B24" s="263"/>
      <c r="C24" s="736"/>
      <c r="D24" s="762"/>
      <c r="E24" s="763"/>
      <c r="F24" s="728"/>
      <c r="G24" s="729"/>
      <c r="H24" s="730"/>
      <c r="I24" s="730"/>
      <c r="J24" s="730"/>
      <c r="K24" s="758"/>
      <c r="L24" s="731"/>
      <c r="M24" s="257"/>
    </row>
    <row r="25" spans="2:13" x14ac:dyDescent="0.35">
      <c r="B25" s="263"/>
      <c r="C25" s="736"/>
      <c r="D25" s="762"/>
      <c r="E25" s="763"/>
      <c r="F25" s="728"/>
      <c r="G25" s="729"/>
      <c r="H25" s="730"/>
      <c r="I25" s="730"/>
      <c r="J25" s="730"/>
      <c r="K25" s="758"/>
      <c r="L25" s="731"/>
      <c r="M25" s="257"/>
    </row>
    <row r="26" spans="2:13" x14ac:dyDescent="0.35">
      <c r="B26" s="263"/>
      <c r="C26" s="773"/>
      <c r="D26" s="774"/>
      <c r="E26" s="775"/>
      <c r="F26" s="776"/>
      <c r="G26" s="768"/>
      <c r="H26" s="769"/>
      <c r="I26" s="769"/>
      <c r="J26" s="769"/>
      <c r="K26" s="771"/>
      <c r="L26" s="772"/>
      <c r="M26" s="257"/>
    </row>
    <row r="27" spans="2:13" ht="6.75" customHeight="1" thickBot="1" x14ac:dyDescent="0.4">
      <c r="B27" s="263"/>
      <c r="C27" s="993"/>
      <c r="D27" s="994"/>
      <c r="E27" s="994"/>
      <c r="F27" s="995"/>
      <c r="G27" s="996"/>
      <c r="H27" s="997"/>
      <c r="I27" s="997"/>
      <c r="J27" s="997"/>
      <c r="K27" s="997"/>
      <c r="L27" s="998"/>
      <c r="M27" s="257"/>
    </row>
    <row r="28" spans="2:13" ht="7.5" customHeight="1" x14ac:dyDescent="0.35">
      <c r="B28" s="263"/>
      <c r="C28" s="278"/>
      <c r="D28" s="278"/>
      <c r="E28" s="278"/>
      <c r="F28" s="492"/>
      <c r="G28" s="278"/>
      <c r="H28" s="493"/>
      <c r="I28" s="493"/>
      <c r="J28" s="493"/>
      <c r="K28" s="493"/>
      <c r="L28" s="493"/>
      <c r="M28" s="257"/>
    </row>
    <row r="29" spans="2:13" ht="16" thickBot="1" x14ac:dyDescent="0.4">
      <c r="B29" s="258"/>
      <c r="C29" s="272" t="s">
        <v>463</v>
      </c>
      <c r="D29" s="261"/>
      <c r="E29" s="262"/>
      <c r="F29" s="259"/>
      <c r="G29" s="259"/>
      <c r="H29" s="259"/>
      <c r="I29" s="259"/>
      <c r="J29" s="259"/>
      <c r="K29" s="259"/>
      <c r="L29" s="259"/>
      <c r="M29" s="260"/>
    </row>
    <row r="30" spans="2:13" ht="24.5" thickBot="1" x14ac:dyDescent="0.4">
      <c r="B30" s="263"/>
      <c r="C30" s="546" t="s">
        <v>1001</v>
      </c>
      <c r="D30" s="739" t="s">
        <v>456</v>
      </c>
      <c r="E30" s="264" t="s">
        <v>457</v>
      </c>
      <c r="F30" s="265" t="s">
        <v>458</v>
      </c>
      <c r="G30" s="265" t="s">
        <v>459</v>
      </c>
      <c r="H30" s="265" t="s">
        <v>484</v>
      </c>
      <c r="I30" s="265" t="s">
        <v>574</v>
      </c>
      <c r="J30" s="265" t="s">
        <v>575</v>
      </c>
      <c r="K30" s="265" t="s">
        <v>487</v>
      </c>
      <c r="L30" s="266" t="s">
        <v>462</v>
      </c>
      <c r="M30" s="257"/>
    </row>
    <row r="31" spans="2:13" x14ac:dyDescent="0.35">
      <c r="B31" s="267"/>
      <c r="C31" s="737"/>
      <c r="D31" s="721" t="s">
        <v>521</v>
      </c>
      <c r="E31" s="722" t="s">
        <v>509</v>
      </c>
      <c r="F31" s="733"/>
      <c r="G31" s="723"/>
      <c r="H31" s="724"/>
      <c r="I31" s="755" t="s">
        <v>509</v>
      </c>
      <c r="J31" s="724" t="s">
        <v>509</v>
      </c>
      <c r="K31" s="757"/>
      <c r="L31" s="725"/>
      <c r="M31" s="257"/>
    </row>
    <row r="32" spans="2:13" x14ac:dyDescent="0.35">
      <c r="B32" s="263"/>
      <c r="C32" s="738"/>
      <c r="D32" s="726"/>
      <c r="E32" s="727"/>
      <c r="F32" s="734"/>
      <c r="G32" s="729"/>
      <c r="H32" s="730"/>
      <c r="I32" s="756"/>
      <c r="J32" s="730"/>
      <c r="K32" s="758"/>
      <c r="L32" s="731"/>
      <c r="M32" s="257"/>
    </row>
    <row r="33" spans="2:13" x14ac:dyDescent="0.35">
      <c r="B33" s="263"/>
      <c r="C33" s="738"/>
      <c r="D33" s="726"/>
      <c r="E33" s="727"/>
      <c r="F33" s="734"/>
      <c r="G33" s="729"/>
      <c r="H33" s="730"/>
      <c r="I33" s="756"/>
      <c r="J33" s="730"/>
      <c r="K33" s="758"/>
      <c r="L33" s="731"/>
      <c r="M33" s="257"/>
    </row>
    <row r="34" spans="2:13" x14ac:dyDescent="0.35">
      <c r="B34" s="263"/>
      <c r="C34" s="738"/>
      <c r="D34" s="726"/>
      <c r="E34" s="727"/>
      <c r="F34" s="734"/>
      <c r="G34" s="729"/>
      <c r="H34" s="730"/>
      <c r="I34" s="756"/>
      <c r="J34" s="730"/>
      <c r="K34" s="758"/>
      <c r="L34" s="731"/>
      <c r="M34" s="257"/>
    </row>
    <row r="35" spans="2:13" x14ac:dyDescent="0.35">
      <c r="B35" s="263"/>
      <c r="C35" s="738"/>
      <c r="D35" s="726"/>
      <c r="E35" s="727"/>
      <c r="F35" s="734"/>
      <c r="G35" s="729"/>
      <c r="H35" s="730"/>
      <c r="I35" s="756"/>
      <c r="J35" s="730"/>
      <c r="K35" s="758"/>
      <c r="L35" s="731"/>
      <c r="M35" s="257"/>
    </row>
    <row r="36" spans="2:13" x14ac:dyDescent="0.35">
      <c r="B36" s="263"/>
      <c r="C36" s="764"/>
      <c r="D36" s="765"/>
      <c r="E36" s="766"/>
      <c r="F36" s="767"/>
      <c r="G36" s="768"/>
      <c r="H36" s="769"/>
      <c r="I36" s="770"/>
      <c r="J36" s="769"/>
      <c r="K36" s="771"/>
      <c r="L36" s="772"/>
      <c r="M36" s="257"/>
    </row>
    <row r="37" spans="2:13" ht="7.5" customHeight="1" thickBot="1" x14ac:dyDescent="0.4">
      <c r="B37" s="263"/>
      <c r="C37" s="999"/>
      <c r="D37" s="995"/>
      <c r="E37" s="995"/>
      <c r="F37" s="996"/>
      <c r="G37" s="996"/>
      <c r="H37" s="997"/>
      <c r="I37" s="1000"/>
      <c r="J37" s="997"/>
      <c r="K37" s="997"/>
      <c r="L37" s="998"/>
      <c r="M37" s="257"/>
    </row>
    <row r="38" spans="2:13" ht="9" customHeight="1" thickBot="1" x14ac:dyDescent="0.4">
      <c r="B38" s="269"/>
      <c r="C38" s="270"/>
      <c r="D38" s="270"/>
      <c r="E38" s="270"/>
      <c r="F38" s="270"/>
      <c r="G38" s="270"/>
      <c r="H38" s="270"/>
      <c r="I38" s="270"/>
      <c r="J38" s="270"/>
      <c r="K38" s="270"/>
      <c r="L38" s="270"/>
      <c r="M38" s="271"/>
    </row>
    <row r="43" spans="2:13" ht="14.25" customHeight="1" x14ac:dyDescent="0.35"/>
  </sheetData>
  <sheetProtection algorithmName="SHA-512" hashValue="VOAX69hdvNJ8kB150YfvV8G1rK67kddAkL8ISuF880PYLqQ/3CqPu1uOoAEQbQrDZOEgSPEQug9EqJqziuWJ0Q==" saltValue="6U00RbWux8UZ4hjuvTwjQA==" spinCount="100000" sheet="1" formatCells="0" formatColumns="0" formatRows="0" insertRows="0"/>
  <mergeCells count="2">
    <mergeCell ref="C13:L13"/>
    <mergeCell ref="C15:I15"/>
  </mergeCells>
  <dataValidations count="5">
    <dataValidation type="list" allowBlank="1" showInputMessage="1" showErrorMessage="1" sqref="D19:D27 D31:D37" xr:uid="{00000000-0002-0000-1B00-000000000000}">
      <formula1>Project_Type</formula1>
    </dataValidation>
    <dataValidation type="list" allowBlank="1" showInputMessage="1" showErrorMessage="1" sqref="E19:E27 E31:E37" xr:uid="{00000000-0002-0000-1B00-000001000000}">
      <formula1>Act_Typ</formula1>
    </dataValidation>
    <dataValidation type="list" allowBlank="1" showInputMessage="1" showErrorMessage="1" sqref="J19:J27" xr:uid="{00000000-0002-0000-1B00-000002000000}">
      <formula1>OnTime_OnBudget</formula1>
    </dataValidation>
    <dataValidation type="list" allowBlank="1" showInputMessage="1" showErrorMessage="1" sqref="I31:I37" xr:uid="{00000000-0002-0000-1B00-000003000000}">
      <formula1>Project_Status</formula1>
    </dataValidation>
    <dataValidation type="list" allowBlank="1" showInputMessage="1" showErrorMessage="1" sqref="J31:J37" xr:uid="{00000000-0002-0000-1B00-000004000000}">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A1:DX2"/>
  <sheetViews>
    <sheetView topLeftCell="B1" workbookViewId="0">
      <selection activeCell="C19" sqref="C19"/>
    </sheetView>
  </sheetViews>
  <sheetFormatPr defaultRowHeight="14.5" x14ac:dyDescent="0.35"/>
  <cols>
    <col min="1" max="1" width="8" bestFit="1" customWidth="1"/>
    <col min="2" max="2" width="27.1796875" customWidth="1"/>
    <col min="3" max="3" width="13.1796875" customWidth="1"/>
    <col min="4" max="4" width="34.1796875" customWidth="1"/>
    <col min="5" max="5" width="12.81640625" customWidth="1"/>
    <col min="6" max="6" width="15.81640625" customWidth="1"/>
    <col min="7" max="7" width="16" customWidth="1"/>
    <col min="8" max="8" width="14.81640625" bestFit="1" customWidth="1"/>
    <col min="9" max="9" width="8" bestFit="1" customWidth="1"/>
    <col min="10" max="10" width="9.26953125" bestFit="1" customWidth="1"/>
    <col min="11" max="11" width="16.7265625" customWidth="1"/>
    <col min="12" max="12" width="16.81640625" customWidth="1"/>
    <col min="13" max="13" width="18.81640625" customWidth="1"/>
    <col min="14" max="14" width="9.26953125" bestFit="1" customWidth="1"/>
    <col min="16" max="16" width="19.26953125" customWidth="1"/>
    <col min="17" max="17" width="23.1796875" customWidth="1"/>
    <col min="19" max="19" width="8.81640625" bestFit="1" customWidth="1"/>
    <col min="20" max="27" width="3.81640625" customWidth="1"/>
    <col min="28" max="28" width="8.81640625" bestFit="1" customWidth="1"/>
    <col min="29" max="29" width="8" bestFit="1" customWidth="1"/>
    <col min="30" max="30" width="8" customWidth="1"/>
    <col min="31" max="31" width="10.7265625" customWidth="1"/>
    <col min="32" max="32" width="32.81640625" bestFit="1" customWidth="1"/>
    <col min="33" max="33" width="25.54296875" bestFit="1" customWidth="1"/>
    <col min="34" max="34" width="18.7265625" bestFit="1" customWidth="1"/>
    <col min="35" max="35" width="20.81640625" bestFit="1" customWidth="1"/>
    <col min="36" max="36" width="16.1796875" bestFit="1" customWidth="1"/>
    <col min="37" max="37" width="9.1796875" bestFit="1" customWidth="1"/>
    <col min="38" max="38" width="37.7265625" bestFit="1" customWidth="1"/>
    <col min="39" max="39" width="17.81640625" bestFit="1" customWidth="1"/>
    <col min="40" max="40" width="14.54296875" bestFit="1" customWidth="1"/>
    <col min="41" max="41" width="18" bestFit="1" customWidth="1"/>
    <col min="42" max="42" width="8.1796875" bestFit="1" customWidth="1"/>
    <col min="43" max="43" width="6.7265625" bestFit="1" customWidth="1"/>
    <col min="44" max="44" width="11.453125" bestFit="1" customWidth="1"/>
    <col min="45" max="45" width="12.54296875" bestFit="1" customWidth="1"/>
    <col min="46" max="46" width="29.1796875" bestFit="1" customWidth="1"/>
    <col min="47" max="47" width="33.26953125" bestFit="1" customWidth="1"/>
    <col min="48" max="48" width="3" bestFit="1" customWidth="1"/>
    <col min="49" max="49" width="8" customWidth="1"/>
    <col min="50" max="50" width="10.7265625" customWidth="1"/>
    <col min="51" max="51" width="32.81640625" bestFit="1" customWidth="1"/>
    <col min="52" max="52" width="25.54296875" bestFit="1" customWidth="1"/>
    <col min="53" max="53" width="18.7265625" bestFit="1" customWidth="1"/>
    <col min="54" max="54" width="20.81640625" bestFit="1" customWidth="1"/>
    <col min="55" max="55" width="16.1796875" bestFit="1" customWidth="1"/>
    <col min="56" max="56" width="9.1796875" bestFit="1" customWidth="1"/>
    <col min="57" max="57" width="37.7265625" bestFit="1" customWidth="1"/>
    <col min="58" max="58" width="17.81640625" bestFit="1" customWidth="1"/>
    <col min="59" max="59" width="14.54296875" bestFit="1" customWidth="1"/>
    <col min="60" max="60" width="18" bestFit="1" customWidth="1"/>
    <col min="61" max="61" width="8.1796875" bestFit="1" customWidth="1"/>
    <col min="62" max="62" width="6.7265625" bestFit="1" customWidth="1"/>
    <col min="63" max="63" width="11.453125" bestFit="1" customWidth="1"/>
    <col min="64" max="64" width="12.54296875" bestFit="1" customWidth="1"/>
    <col min="65" max="65" width="29.1796875" bestFit="1" customWidth="1"/>
    <col min="66" max="66" width="33.26953125" bestFit="1" customWidth="1"/>
    <col min="67" max="67" width="35.26953125" bestFit="1" customWidth="1"/>
    <col min="68" max="69" width="8" bestFit="1" customWidth="1"/>
    <col min="70" max="70" width="15.26953125" customWidth="1"/>
    <col min="71" max="71" width="16.1796875" customWidth="1"/>
    <col min="72" max="73" width="8" bestFit="1" customWidth="1"/>
    <col min="74" max="74" width="9.453125" customWidth="1"/>
    <col min="75" max="75" width="8.7265625" customWidth="1"/>
    <col min="76" max="76" width="10.1796875" customWidth="1"/>
    <col min="77" max="77" width="10.26953125" customWidth="1"/>
    <col min="78" max="78" width="11" customWidth="1"/>
    <col min="79" max="79" width="11.1796875" customWidth="1"/>
    <col min="80" max="80" width="4.453125" customWidth="1"/>
    <col min="81" max="81" width="4.54296875" customWidth="1"/>
    <col min="82" max="82" width="9.26953125" bestFit="1" customWidth="1"/>
    <col min="84" max="84" width="10.54296875" customWidth="1"/>
    <col min="85" max="85" width="4.1796875" customWidth="1"/>
    <col min="87" max="87" width="9" bestFit="1" customWidth="1"/>
    <col min="88" max="88" width="14.453125" customWidth="1"/>
    <col min="89" max="89" width="18" customWidth="1"/>
    <col min="90" max="91" width="9" bestFit="1" customWidth="1"/>
    <col min="92" max="92" width="5.26953125" customWidth="1"/>
    <col min="93" max="93" width="4.54296875" customWidth="1"/>
    <col min="94" max="94" width="6.7265625" customWidth="1"/>
    <col min="95" max="99" width="4.7265625" customWidth="1"/>
    <col min="100" max="100" width="5" customWidth="1"/>
    <col min="101" max="101" width="4" customWidth="1"/>
    <col min="102" max="102" width="5" customWidth="1"/>
    <col min="103" max="103" width="4" customWidth="1"/>
    <col min="104" max="104" width="5" customWidth="1"/>
    <col min="105" max="105" width="4" customWidth="1"/>
    <col min="106" max="106" width="5" customWidth="1"/>
    <col min="107" max="107" width="4" customWidth="1"/>
    <col min="108" max="108" width="5" customWidth="1"/>
    <col min="109" max="109" width="4" customWidth="1"/>
    <col min="110" max="110" width="9" bestFit="1" customWidth="1"/>
    <col min="112" max="113" width="11.1796875" customWidth="1"/>
    <col min="114" max="115" width="10" customWidth="1"/>
    <col min="116" max="117" width="10.26953125" customWidth="1"/>
    <col min="120" max="121" width="7.81640625" customWidth="1"/>
    <col min="122" max="122" width="8.81640625" customWidth="1"/>
    <col min="124" max="124" width="9" bestFit="1" customWidth="1"/>
    <col min="125" max="125" width="22.81640625" customWidth="1"/>
    <col min="126" max="126" width="19.81640625" customWidth="1"/>
    <col min="127" max="127" width="29" customWidth="1"/>
    <col min="128" max="128" width="9" bestFit="1" customWidth="1"/>
  </cols>
  <sheetData>
    <row r="1" spans="1:128" x14ac:dyDescent="0.35">
      <c r="A1" s="1208" t="s">
        <v>897</v>
      </c>
      <c r="B1" t="s">
        <v>898</v>
      </c>
      <c r="C1" t="s">
        <v>899</v>
      </c>
      <c r="D1" t="s">
        <v>900</v>
      </c>
      <c r="E1" t="s">
        <v>901</v>
      </c>
      <c r="F1" t="s">
        <v>902</v>
      </c>
      <c r="G1" t="s">
        <v>903</v>
      </c>
      <c r="H1" t="s">
        <v>904</v>
      </c>
      <c r="I1" s="1208" t="s">
        <v>905</v>
      </c>
      <c r="J1" s="1209" t="s">
        <v>906</v>
      </c>
      <c r="K1" t="s">
        <v>907</v>
      </c>
      <c r="L1" t="s">
        <v>48</v>
      </c>
      <c r="M1" t="s">
        <v>49</v>
      </c>
      <c r="N1" s="1209" t="s">
        <v>908</v>
      </c>
      <c r="O1" s="1208" t="s">
        <v>909</v>
      </c>
      <c r="P1" t="s">
        <v>910</v>
      </c>
      <c r="Q1" t="s">
        <v>911</v>
      </c>
      <c r="R1" s="1208" t="s">
        <v>912</v>
      </c>
      <c r="S1" s="1209" t="s">
        <v>913</v>
      </c>
      <c r="T1" t="s">
        <v>914</v>
      </c>
      <c r="U1" t="s">
        <v>915</v>
      </c>
      <c r="V1" t="s">
        <v>916</v>
      </c>
      <c r="W1" t="s">
        <v>917</v>
      </c>
      <c r="X1" t="s">
        <v>918</v>
      </c>
      <c r="Y1" t="s">
        <v>919</v>
      </c>
      <c r="Z1" t="s">
        <v>920</v>
      </c>
      <c r="AA1" t="s">
        <v>921</v>
      </c>
      <c r="AB1" s="1209" t="s">
        <v>922</v>
      </c>
      <c r="AC1" s="1208" t="s">
        <v>923</v>
      </c>
      <c r="AD1" t="s">
        <v>488</v>
      </c>
      <c r="AE1" t="s">
        <v>489</v>
      </c>
      <c r="AF1" t="s">
        <v>522</v>
      </c>
      <c r="AG1" t="s">
        <v>490</v>
      </c>
      <c r="AH1" t="s">
        <v>491</v>
      </c>
      <c r="AI1" t="s">
        <v>492</v>
      </c>
      <c r="AJ1" t="s">
        <v>493</v>
      </c>
      <c r="AK1" t="s">
        <v>494</v>
      </c>
      <c r="AL1" t="s">
        <v>514</v>
      </c>
      <c r="AM1" t="s">
        <v>495</v>
      </c>
      <c r="AN1" t="s">
        <v>496</v>
      </c>
      <c r="AO1" t="s">
        <v>497</v>
      </c>
      <c r="AP1" t="s">
        <v>498</v>
      </c>
      <c r="AQ1" t="s">
        <v>499</v>
      </c>
      <c r="AR1" t="s">
        <v>500</v>
      </c>
      <c r="AS1" t="s">
        <v>501</v>
      </c>
      <c r="AT1" t="s">
        <v>473</v>
      </c>
      <c r="AU1" t="s">
        <v>523</v>
      </c>
      <c r="AV1" s="1210" t="s">
        <v>924</v>
      </c>
      <c r="AW1" t="s">
        <v>488</v>
      </c>
      <c r="AX1" t="s">
        <v>489</v>
      </c>
      <c r="AY1" t="s">
        <v>522</v>
      </c>
      <c r="AZ1" t="s">
        <v>490</v>
      </c>
      <c r="BA1" t="s">
        <v>491</v>
      </c>
      <c r="BB1" t="s">
        <v>492</v>
      </c>
      <c r="BC1" t="s">
        <v>493</v>
      </c>
      <c r="BD1" t="s">
        <v>494</v>
      </c>
      <c r="BE1" t="s">
        <v>514</v>
      </c>
      <c r="BF1" t="s">
        <v>495</v>
      </c>
      <c r="BG1" t="s">
        <v>496</v>
      </c>
      <c r="BH1" t="s">
        <v>497</v>
      </c>
      <c r="BI1" t="s">
        <v>498</v>
      </c>
      <c r="BJ1" t="s">
        <v>499</v>
      </c>
      <c r="BK1" t="s">
        <v>500</v>
      </c>
      <c r="BL1" t="s">
        <v>501</v>
      </c>
      <c r="BM1" t="s">
        <v>473</v>
      </c>
      <c r="BN1" t="s">
        <v>523</v>
      </c>
      <c r="BO1" t="s">
        <v>524</v>
      </c>
      <c r="BP1" s="1208" t="s">
        <v>925</v>
      </c>
      <c r="BQ1" s="1209" t="s">
        <v>926</v>
      </c>
      <c r="BR1" t="s">
        <v>927</v>
      </c>
      <c r="BS1" t="s">
        <v>928</v>
      </c>
      <c r="BT1" s="1209" t="s">
        <v>929</v>
      </c>
      <c r="BU1" s="1208" t="s">
        <v>930</v>
      </c>
      <c r="BV1" t="s">
        <v>931</v>
      </c>
      <c r="BW1" t="s">
        <v>932</v>
      </c>
      <c r="BX1" t="s">
        <v>933</v>
      </c>
      <c r="BY1" t="s">
        <v>934</v>
      </c>
      <c r="BZ1" t="s">
        <v>935</v>
      </c>
      <c r="CA1" t="s">
        <v>936</v>
      </c>
      <c r="CB1" t="s">
        <v>937</v>
      </c>
      <c r="CC1" t="s">
        <v>938</v>
      </c>
      <c r="CD1" s="1208" t="s">
        <v>939</v>
      </c>
      <c r="CE1" s="1209" t="s">
        <v>940</v>
      </c>
      <c r="CF1" t="s">
        <v>941</v>
      </c>
      <c r="CG1" t="s">
        <v>942</v>
      </c>
      <c r="CH1" s="1209" t="s">
        <v>943</v>
      </c>
      <c r="CI1" s="1208" t="s">
        <v>944</v>
      </c>
      <c r="CJ1" t="s">
        <v>945</v>
      </c>
      <c r="CK1" t="s">
        <v>946</v>
      </c>
      <c r="CL1" s="1208" t="s">
        <v>947</v>
      </c>
      <c r="CM1" s="1209" t="s">
        <v>948</v>
      </c>
      <c r="CN1" t="s">
        <v>37</v>
      </c>
      <c r="CO1" t="s">
        <v>38</v>
      </c>
      <c r="CP1" t="s">
        <v>39</v>
      </c>
      <c r="CQ1" t="s">
        <v>539</v>
      </c>
      <c r="CR1" t="s">
        <v>540</v>
      </c>
      <c r="CS1" t="s">
        <v>541</v>
      </c>
      <c r="CT1" t="s">
        <v>542</v>
      </c>
      <c r="CU1" t="s">
        <v>949</v>
      </c>
      <c r="CV1">
        <v>0.25</v>
      </c>
      <c r="CW1">
        <v>0.3</v>
      </c>
      <c r="CX1">
        <v>0.35</v>
      </c>
      <c r="CY1">
        <v>0.4</v>
      </c>
      <c r="CZ1">
        <v>0.45</v>
      </c>
      <c r="DA1">
        <v>0.5</v>
      </c>
      <c r="DB1">
        <v>0.55000000000000004</v>
      </c>
      <c r="DC1">
        <v>0.6</v>
      </c>
      <c r="DD1">
        <v>0.65</v>
      </c>
      <c r="DE1">
        <v>0.8</v>
      </c>
      <c r="DF1" s="1209" t="s">
        <v>950</v>
      </c>
      <c r="DG1" s="1208" t="s">
        <v>951</v>
      </c>
      <c r="DH1" t="s">
        <v>952</v>
      </c>
      <c r="DI1" t="s">
        <v>953</v>
      </c>
      <c r="DJ1" t="s">
        <v>954</v>
      </c>
      <c r="DK1" t="s">
        <v>955</v>
      </c>
      <c r="DL1" t="s">
        <v>956</v>
      </c>
      <c r="DM1" t="s">
        <v>957</v>
      </c>
      <c r="DN1" s="1208" t="s">
        <v>958</v>
      </c>
      <c r="DO1" s="1209" t="s">
        <v>959</v>
      </c>
      <c r="DP1" t="s">
        <v>960</v>
      </c>
      <c r="DQ1" t="s">
        <v>961</v>
      </c>
      <c r="DR1" t="s">
        <v>962</v>
      </c>
      <c r="DS1" s="1209" t="s">
        <v>963</v>
      </c>
      <c r="DT1" s="1208" t="s">
        <v>964</v>
      </c>
      <c r="DU1" t="s">
        <v>965</v>
      </c>
      <c r="DV1" t="s">
        <v>966</v>
      </c>
      <c r="DW1" t="s">
        <v>967</v>
      </c>
      <c r="DX1" s="1208" t="s">
        <v>968</v>
      </c>
    </row>
    <row r="2" spans="1:128" x14ac:dyDescent="0.35">
      <c r="A2" s="1208"/>
      <c r="B2">
        <f>'1'!G8</f>
        <v>0</v>
      </c>
      <c r="C2">
        <f>'1'!G5</f>
        <v>0</v>
      </c>
      <c r="D2">
        <f>'1'!G16</f>
        <v>0</v>
      </c>
      <c r="E2">
        <f>'1'!G30</f>
        <v>0</v>
      </c>
      <c r="F2">
        <f>'1'!J30</f>
        <v>0</v>
      </c>
      <c r="G2">
        <f>'1'!G32</f>
        <v>0</v>
      </c>
      <c r="H2" t="str">
        <f>CONCATENATE((IF('1'!F40="X",'1'!E40,"")),",",(IF('1'!F42="X",'1'!E42,"")),",",(IF('1'!F44="X",'1'!E44,"")),",",(IF('1'!F46="X",'1'!E46,"")),",",(IF('1'!J40="X",'1'!G40,"")),",",(IF('1'!J42="X",'1'!G42,"")),",",(IF('1'!J44="X",'1'!G44,"")),",",(IF('1'!J46="X",'1'!G46,"")),",",(IF('1'!M40="X",'1'!L40,"")),",",(IF('1'!M42="X",'1'!L42,"")))</f>
        <v>,,,,,,,,,</v>
      </c>
      <c r="I2" s="1208"/>
      <c r="J2" s="1209"/>
      <c r="K2" s="1212">
        <f>'2B'!E34</f>
        <v>0</v>
      </c>
      <c r="L2">
        <f>'2A'!N39</f>
        <v>0</v>
      </c>
      <c r="M2">
        <f>'2A'!O39</f>
        <v>0</v>
      </c>
      <c r="N2" s="1209"/>
      <c r="O2" s="1208"/>
      <c r="P2" s="1212">
        <f>'2B'!K34</f>
        <v>0</v>
      </c>
      <c r="Q2" s="1212">
        <f>'2B'!N34</f>
        <v>0</v>
      </c>
      <c r="R2" s="1208"/>
      <c r="S2" s="1209"/>
      <c r="T2" t="e">
        <f>#REF!</f>
        <v>#REF!</v>
      </c>
      <c r="U2" t="e">
        <f>#REF!</f>
        <v>#REF!</v>
      </c>
      <c r="V2" t="e">
        <f>#REF!</f>
        <v>#REF!</v>
      </c>
      <c r="W2" t="e">
        <f>#REF!</f>
        <v>#REF!</v>
      </c>
      <c r="X2" t="e">
        <f>#REF!</f>
        <v>#REF!</v>
      </c>
      <c r="Y2" t="e">
        <f>#REF!</f>
        <v>#REF!</v>
      </c>
      <c r="Z2" t="e">
        <f>#REF!</f>
        <v>#REF!</v>
      </c>
      <c r="AA2" t="e">
        <f>#REF!</f>
        <v>#REF!</v>
      </c>
      <c r="AB2" s="1209"/>
      <c r="AC2" s="1208"/>
      <c r="AD2">
        <f>SUMIFS('3'!$G$21:$G$39,'3'!$C$21:$C$39,AD1,'3'!$D$21:$D$39,"No")</f>
        <v>0</v>
      </c>
      <c r="AE2">
        <f>SUMIFS('3'!$G$21:$G$39,'3'!$C$21:$C$39,AE1,'3'!$D$21:$D$39,"No")</f>
        <v>0</v>
      </c>
      <c r="AF2">
        <f>SUMIFS('3'!$G$21:$G$39,'3'!$C$21:$C$39,AF1,'3'!$D$21:$D$39,"No")</f>
        <v>0</v>
      </c>
      <c r="AG2">
        <f>SUMIFS('3'!$G$21:$G$39,'3'!$C$21:$C$39,AG1,'3'!$D$21:$D$39,"No")</f>
        <v>0</v>
      </c>
      <c r="AH2">
        <f>SUMIFS('3'!$G$21:$G$39,'3'!$C$21:$C$39,AH1,'3'!$D$21:$D$39,"No")</f>
        <v>0</v>
      </c>
      <c r="AI2">
        <f>SUMIFS('3'!$G$21:$G$39,'3'!$C$21:$C$39,AI1,'3'!$D$21:$D$39,"No")</f>
        <v>0</v>
      </c>
      <c r="AJ2">
        <f>SUMIFS('3'!$G$21:$G$39,'3'!$C$21:$C$39,AJ1,'3'!$D$21:$D$39,"No")</f>
        <v>0</v>
      </c>
      <c r="AK2">
        <f>SUMIFS('3'!$G$21:$G$39,'3'!$C$21:$C$39,AK1,'3'!$D$21:$D$39,"No")</f>
        <v>0</v>
      </c>
      <c r="AL2">
        <f>SUMIFS('3'!$G$21:$G$39,'3'!$C$21:$C$39,AL1,'3'!$D$21:$D$39,"No")</f>
        <v>0</v>
      </c>
      <c r="AM2">
        <f>SUMIFS('3'!$G$21:$G$39,'3'!$C$21:$C$39,AM1,'3'!$D$21:$D$39,"No")</f>
        <v>0</v>
      </c>
      <c r="AN2">
        <f>SUMIFS('3'!$G$21:$G$39,'3'!$C$21:$C$39,AN1,'3'!$D$21:$D$39,"No")</f>
        <v>0</v>
      </c>
      <c r="AO2">
        <f>SUMIFS('3'!$G$21:$G$39,'3'!$C$21:$C$39,AO1,'3'!$D$21:$D$39,"No")</f>
        <v>0</v>
      </c>
      <c r="AP2">
        <f>SUMIFS('3'!$G$21:$G$39,'3'!$C$21:$C$39,AP1,'3'!$D$21:$D$39,"No")</f>
        <v>0</v>
      </c>
      <c r="AQ2">
        <f>SUMIFS('3'!$G$21:$G$39,'3'!$C$21:$C$39,AQ1,'3'!$D$21:$D$39,"No")</f>
        <v>0</v>
      </c>
      <c r="AR2">
        <f>SUMIFS('3'!$G$21:$G$39,'3'!$C$21:$C$39,AR1,'3'!$D$21:$D$39,"No")</f>
        <v>0</v>
      </c>
      <c r="AS2">
        <f>SUMIFS('3'!$G$21:$G$39,'3'!$C$21:$C$39,AS1,'3'!$D$21:$D$39,"No")</f>
        <v>0</v>
      </c>
      <c r="AT2">
        <f>SUMIFS('3'!$G$21:$G$39,'3'!$C$21:$C$39,AT1,'3'!$D$21:$D$39,"No")</f>
        <v>0</v>
      </c>
      <c r="AU2">
        <f>SUMIFS('3'!$G$21:$G$39,'3'!$C$21:$C$39,AU1,'3'!$D$21:$D$39,"No")</f>
        <v>0</v>
      </c>
      <c r="AV2" s="1210"/>
      <c r="AW2">
        <f>SUMIFS('3'!$G$21:$G$39,'3'!$C$21:$C$39,AW1,'3'!$D$21:$D$39,"Yes")</f>
        <v>0</v>
      </c>
      <c r="AX2">
        <f>SUMIFS('3'!$G$21:$G$39,'3'!$C$21:$C$39,AX1,'3'!$D$21:$D$39,"Yes")</f>
        <v>0</v>
      </c>
      <c r="AY2">
        <f>SUMIFS('3'!$G$21:$G$39,'3'!$C$21:$C$39,AY1,'3'!$D$21:$D$39,"Yes")</f>
        <v>0</v>
      </c>
      <c r="AZ2">
        <f>SUMIFS('3'!$G$21:$G$39,'3'!$C$21:$C$39,AZ1,'3'!$D$21:$D$39,"Yes")</f>
        <v>0</v>
      </c>
      <c r="BA2">
        <f>SUMIFS('3'!$G$21:$G$39,'3'!$C$21:$C$39,BA1,'3'!$D$21:$D$39,"Yes")</f>
        <v>0</v>
      </c>
      <c r="BB2">
        <f>SUMIFS('3'!$G$21:$G$39,'3'!$C$21:$C$39,BB1,'3'!$D$21:$D$39,"Yes")</f>
        <v>0</v>
      </c>
      <c r="BC2">
        <f>SUMIFS('3'!$G$21:$G$39,'3'!$C$21:$C$39,BC1,'3'!$D$21:$D$39,"Yes")</f>
        <v>0</v>
      </c>
      <c r="BD2">
        <f>SUMIFS('3'!$G$21:$G$39,'3'!$C$21:$C$39,BD1,'3'!$D$21:$D$39,"Yes")</f>
        <v>0</v>
      </c>
      <c r="BE2">
        <f>SUMIFS('3'!$G$21:$G$39,'3'!$C$21:$C$39,BE1,'3'!$D$21:$D$39,"Yes")</f>
        <v>0</v>
      </c>
      <c r="BF2">
        <f>SUMIFS('3'!$G$21:$G$39,'3'!$C$21:$C$39,BF1,'3'!$D$21:$D$39,"Yes")</f>
        <v>0</v>
      </c>
      <c r="BG2">
        <f>SUMIFS('3'!$G$21:$G$39,'3'!$C$21:$C$39,BG1,'3'!$D$21:$D$39,"Yes")</f>
        <v>0</v>
      </c>
      <c r="BH2">
        <f>SUMIFS('3'!$G$21:$G$39,'3'!$C$21:$C$39,BH1,'3'!$D$21:$D$39,"Yes")</f>
        <v>0</v>
      </c>
      <c r="BI2">
        <f>SUMIFS('3'!$G$21:$G$39,'3'!$C$21:$C$39,BI1,'3'!$D$21:$D$39,"Yes")</f>
        <v>0</v>
      </c>
      <c r="BJ2">
        <f>SUMIFS('3'!$G$21:$G$39,'3'!$C$21:$C$39,BJ1,'3'!$D$21:$D$39,"Yes")</f>
        <v>0</v>
      </c>
      <c r="BK2">
        <f>SUMIFS('3'!$G$21:$G$39,'3'!$C$21:$C$39,BK1,'3'!$D$21:$D$39,"Yes")</f>
        <v>0</v>
      </c>
      <c r="BL2">
        <f>SUMIFS('3'!$G$21:$G$39,'3'!$C$21:$C$39,BL1,'3'!$D$21:$D$39,"Yes")</f>
        <v>0</v>
      </c>
      <c r="BM2">
        <f>SUMIFS('3'!$G$21:$G$39,'3'!$C$21:$C$39,BM1,'3'!$D$21:$D$39,"Yes")</f>
        <v>0</v>
      </c>
      <c r="BN2">
        <f>SUMIFS('3'!$G$21:$G$39,'3'!$C$21:$C$39,BN1,'3'!$D$21:$D$39,"Yes")</f>
        <v>0</v>
      </c>
      <c r="BO2">
        <f>SUMIFS('3'!$G$21:$G$39,'3'!$C$21:$C$39,BO1,'3'!$D$21:$D$39,"Yes")</f>
        <v>0</v>
      </c>
      <c r="BP2" s="1208"/>
      <c r="BQ2" s="1209"/>
      <c r="BR2" s="1211">
        <f>INDEX('5'!E:E,MATCH("Begin Construction",'5'!D:D,0))</f>
        <v>0</v>
      </c>
      <c r="BS2" s="1211">
        <f>INDEX('5'!E:E,MATCH("Issued certificate of occupancy",'5'!D:D,0))</f>
        <v>0</v>
      </c>
      <c r="BT2" s="1209"/>
      <c r="BU2" s="1208"/>
      <c r="BV2" s="1203" t="e">
        <f>#REF!</f>
        <v>#REF!</v>
      </c>
      <c r="BW2" s="1203" t="e">
        <f>#REF!</f>
        <v>#REF!</v>
      </c>
      <c r="BX2" s="1203" t="e">
        <f>#REF!</f>
        <v>#REF!</v>
      </c>
      <c r="BY2" s="1203" t="e">
        <f>#REF!</f>
        <v>#REF!</v>
      </c>
      <c r="BZ2" s="1203" t="e">
        <f>#REF!</f>
        <v>#REF!</v>
      </c>
      <c r="CA2" s="1203" t="e">
        <f>#REF!</f>
        <v>#REF!</v>
      </c>
      <c r="CB2" s="1203" t="e">
        <f>#REF!</f>
        <v>#REF!</v>
      </c>
      <c r="CC2" s="1203" t="e">
        <f>#REF!</f>
        <v>#REF!</v>
      </c>
      <c r="CD2" s="1208"/>
      <c r="CE2" s="1209"/>
      <c r="CF2" t="str">
        <f>CONCATENATE((IFERROR(IF((INDEX('7'!E27:E36,MATCH(Dropdowns!B178,'7'!D27:D36,0)))+(INDEX('7'!F27:F36,MATCH(Dropdowns!B178,'7'!D27:D36,0)))&lt;&gt;0,"4%",""),"")),",",(IFERROR(IF((INDEX('7'!E27:E36,MATCH(Dropdowns!B177,'7'!D27:D36,0)))+(INDEX('7'!F27:F36,MATCH(Dropdowns!B177,'7'!D27:D36,0)))&lt;&gt;0,"9%",""),"")))</f>
        <v>,</v>
      </c>
      <c r="CG2">
        <f>'6D'!H42</f>
        <v>0</v>
      </c>
      <c r="CH2" s="1209"/>
      <c r="CI2" s="1208"/>
      <c r="CJ2">
        <f>IFERROR((INDEX('7'!E27:E36,MATCH(Dropdowns!B175,'7'!D27:D36,0))),0)</f>
        <v>0</v>
      </c>
      <c r="CK2">
        <f>(SUMIF('7'!D27:D36,"Tax Credits*",'7'!E27:E36))+((SUMIF('7'!D27:D36,"Tax Credits*",'7'!F27:F36)))</f>
        <v>0</v>
      </c>
      <c r="CL2" s="1208"/>
      <c r="CM2" s="1209"/>
      <c r="CN2">
        <f>'8A'!D46</f>
        <v>0</v>
      </c>
      <c r="CO2">
        <f>'8A'!E46</f>
        <v>0</v>
      </c>
      <c r="CP2">
        <f>'8A'!F46</f>
        <v>0</v>
      </c>
      <c r="CQ2">
        <f>'8A'!G46</f>
        <v>0</v>
      </c>
      <c r="CR2">
        <f>'8A'!H46</f>
        <v>0</v>
      </c>
      <c r="CS2">
        <f>'8A'!I46</f>
        <v>0</v>
      </c>
      <c r="CT2">
        <f>'8A'!J46</f>
        <v>0</v>
      </c>
      <c r="CU2">
        <f>'8A'!K46</f>
        <v>0</v>
      </c>
      <c r="CV2">
        <f>'8A'!L36</f>
        <v>0</v>
      </c>
      <c r="CW2">
        <f>'8A'!L37</f>
        <v>0</v>
      </c>
      <c r="CX2">
        <f>'8A'!L38</f>
        <v>0</v>
      </c>
      <c r="CY2">
        <f>'8A'!L39</f>
        <v>0</v>
      </c>
      <c r="CZ2">
        <f>'8A'!L40</f>
        <v>0</v>
      </c>
      <c r="DA2">
        <f>'8A'!L41</f>
        <v>0</v>
      </c>
      <c r="DB2">
        <f>'8A'!L42</f>
        <v>0</v>
      </c>
      <c r="DC2">
        <f>'8A'!L43</f>
        <v>0</v>
      </c>
      <c r="DD2">
        <f>'8A'!L44</f>
        <v>0</v>
      </c>
      <c r="DE2">
        <f>'8A'!L45</f>
        <v>0</v>
      </c>
      <c r="DF2" s="1209"/>
      <c r="DG2" s="1208"/>
      <c r="DH2" s="1203">
        <f>'8B'!D30</f>
        <v>0</v>
      </c>
      <c r="DI2" s="1203">
        <f>'8B'!E30</f>
        <v>0</v>
      </c>
      <c r="DJ2" s="1203">
        <f>'8B'!D40</f>
        <v>0</v>
      </c>
      <c r="DK2" s="1203">
        <f>'8B'!E40</f>
        <v>0</v>
      </c>
      <c r="DL2" s="1203">
        <f>'8B'!D50</f>
        <v>0</v>
      </c>
      <c r="DM2" s="1203">
        <f>'8B'!E50</f>
        <v>0</v>
      </c>
      <c r="DN2" s="1208"/>
      <c r="DO2" s="1209"/>
      <c r="DP2" s="1207" t="e">
        <f>#REF!</f>
        <v>#REF!</v>
      </c>
      <c r="DQ2" s="1207" t="e">
        <f>#REF!</f>
        <v>#REF!</v>
      </c>
      <c r="DR2" s="1207" t="e">
        <f>#REF!</f>
        <v>#REF!</v>
      </c>
      <c r="DS2" s="1209"/>
      <c r="DT2" s="1208"/>
      <c r="DU2">
        <f>'9A'!D16</f>
        <v>0</v>
      </c>
      <c r="DV2" t="str">
        <f>'9A'!D20</f>
        <v>Enter Email on Form 1A</v>
      </c>
      <c r="DW2" t="str">
        <f>'9A'!D33</f>
        <v>Enter Email on Form 1A</v>
      </c>
      <c r="DX2" s="1208"/>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pageSetUpPr fitToPage="1"/>
  </sheetPr>
  <dimension ref="B13:L42"/>
  <sheetViews>
    <sheetView showGridLines="0" topLeftCell="A16" zoomScaleNormal="100" workbookViewId="0">
      <selection activeCell="D98" sqref="D98:H98"/>
    </sheetView>
  </sheetViews>
  <sheetFormatPr defaultColWidth="9.1796875" defaultRowHeight="14.5" x14ac:dyDescent="0.35"/>
  <cols>
    <col min="1" max="2" width="1.7265625" style="324" customWidth="1"/>
    <col min="3" max="3" width="27.1796875" style="324" customWidth="1"/>
    <col min="4" max="5" width="9.1796875" style="324"/>
    <col min="6" max="6" width="15.26953125" style="324" customWidth="1"/>
    <col min="7" max="7" width="14.26953125" style="324" customWidth="1"/>
    <col min="8" max="9" width="16.54296875" style="324" customWidth="1"/>
    <col min="10" max="10" width="14.81640625" style="324" customWidth="1"/>
    <col min="11" max="11" width="17.1796875" style="324" customWidth="1"/>
    <col min="12" max="12" width="1.7265625" style="324" customWidth="1"/>
    <col min="13" max="16384" width="9.1796875" style="324"/>
  </cols>
  <sheetData>
    <row r="13" spans="2:12" ht="7.5" customHeight="1" thickBot="1" x14ac:dyDescent="0.4">
      <c r="B13" s="491"/>
      <c r="C13" s="491"/>
      <c r="D13" s="491"/>
      <c r="E13" s="491"/>
      <c r="F13" s="491"/>
      <c r="G13" s="491"/>
      <c r="H13" s="491"/>
      <c r="I13" s="491"/>
      <c r="J13" s="491"/>
      <c r="K13" s="491"/>
      <c r="L13" s="491"/>
    </row>
    <row r="14" spans="2:12" ht="9" customHeight="1" x14ac:dyDescent="0.45">
      <c r="B14" s="252"/>
      <c r="C14" s="273"/>
      <c r="D14" s="253"/>
      <c r="E14" s="253"/>
      <c r="F14" s="253"/>
      <c r="G14" s="253"/>
      <c r="H14" s="253"/>
      <c r="I14" s="254"/>
      <c r="J14" s="253"/>
      <c r="K14" s="253"/>
      <c r="L14" s="255"/>
    </row>
    <row r="15" spans="2:12" ht="18.5" x14ac:dyDescent="0.45">
      <c r="B15" s="256"/>
      <c r="C15" s="913" t="s">
        <v>512</v>
      </c>
      <c r="D15" s="539"/>
      <c r="E15" s="539"/>
      <c r="F15" s="539"/>
      <c r="G15" s="539"/>
      <c r="H15" s="539"/>
      <c r="I15" s="539"/>
      <c r="J15" s="539"/>
      <c r="K15" s="539"/>
      <c r="L15" s="257"/>
    </row>
    <row r="16" spans="2:12" ht="15" customHeight="1" x14ac:dyDescent="0.45">
      <c r="B16" s="256"/>
      <c r="C16" s="117"/>
      <c r="D16" s="547"/>
      <c r="E16" s="547"/>
      <c r="F16" s="547"/>
      <c r="G16" s="547"/>
      <c r="H16" s="547"/>
      <c r="I16" s="547"/>
      <c r="J16" s="547"/>
      <c r="K16" s="547"/>
      <c r="L16" s="257"/>
    </row>
    <row r="17" spans="2:12" ht="15" thickBot="1" x14ac:dyDescent="0.4">
      <c r="B17" s="258"/>
      <c r="C17" s="2090" t="str">
        <f>IF('1'!G5="","Enter Project Name on Form 1",(CONCATENATE("Project Name: ",'1'!G5)))</f>
        <v>Enter Project Name on Form 1</v>
      </c>
      <c r="D17" s="2090"/>
      <c r="E17" s="2090"/>
      <c r="F17" s="2090"/>
      <c r="G17" s="2090"/>
      <c r="H17" s="2090"/>
      <c r="I17" s="2090"/>
      <c r="J17" s="2090"/>
      <c r="K17" s="17"/>
      <c r="L17" s="260"/>
    </row>
    <row r="18" spans="2:12" ht="22.5" customHeight="1" x14ac:dyDescent="0.35">
      <c r="B18" s="258"/>
      <c r="C18" s="158"/>
      <c r="D18" s="259"/>
      <c r="E18" s="259"/>
      <c r="F18" s="259"/>
      <c r="G18" s="259"/>
      <c r="H18" s="259"/>
      <c r="I18" s="259"/>
      <c r="J18" s="259"/>
      <c r="K18" s="259"/>
      <c r="L18" s="260"/>
    </row>
    <row r="19" spans="2:12" ht="15.75" customHeight="1" x14ac:dyDescent="0.35">
      <c r="B19" s="258"/>
      <c r="C19" s="276" t="s">
        <v>464</v>
      </c>
      <c r="D19" s="276"/>
      <c r="E19" s="276"/>
      <c r="F19" s="276"/>
      <c r="G19" s="276"/>
      <c r="H19" s="259"/>
      <c r="I19" s="259"/>
      <c r="J19" s="259"/>
      <c r="K19" s="259"/>
      <c r="L19" s="260"/>
    </row>
    <row r="20" spans="2:12" x14ac:dyDescent="0.35">
      <c r="B20" s="263"/>
      <c r="C20" s="1570" t="s">
        <v>465</v>
      </c>
      <c r="D20" s="2091" t="str">
        <f>IF('1'!G16="","Enter Development Consultant Firm Name on Form 1A",'1'!G16)</f>
        <v>Enter Development Consultant Firm Name on Form 1A</v>
      </c>
      <c r="E20" s="2092"/>
      <c r="F20" s="2092"/>
      <c r="G20" s="2092"/>
      <c r="H20" s="2092"/>
      <c r="I20" s="2092"/>
      <c r="J20" s="2093"/>
      <c r="K20" s="117"/>
      <c r="L20" s="274"/>
    </row>
    <row r="21" spans="2:12" ht="3.75" customHeight="1" thickBot="1" x14ac:dyDescent="0.4">
      <c r="B21" s="263"/>
      <c r="C21" s="118"/>
      <c r="D21" s="117"/>
      <c r="E21" s="117"/>
      <c r="F21" s="117"/>
      <c r="G21" s="117"/>
      <c r="H21" s="117"/>
      <c r="I21" s="117"/>
      <c r="J21" s="117"/>
      <c r="K21" s="117"/>
      <c r="L21" s="257"/>
    </row>
    <row r="22" spans="2:12" ht="24.5" thickBot="1" x14ac:dyDescent="0.4">
      <c r="B22" s="263"/>
      <c r="C22" s="277" t="s">
        <v>1000</v>
      </c>
      <c r="D22" s="739" t="s">
        <v>456</v>
      </c>
      <c r="E22" s="264" t="s">
        <v>457</v>
      </c>
      <c r="F22" s="265" t="s">
        <v>459</v>
      </c>
      <c r="G22" s="265" t="s">
        <v>484</v>
      </c>
      <c r="H22" s="265" t="s">
        <v>460</v>
      </c>
      <c r="I22" s="739" t="s">
        <v>581</v>
      </c>
      <c r="J22" s="265" t="s">
        <v>461</v>
      </c>
      <c r="K22" s="266" t="s">
        <v>462</v>
      </c>
      <c r="L22" s="257"/>
    </row>
    <row r="23" spans="2:12" x14ac:dyDescent="0.35">
      <c r="B23" s="267"/>
      <c r="C23" s="566"/>
      <c r="D23" s="721" t="s">
        <v>521</v>
      </c>
      <c r="E23" s="722" t="s">
        <v>509</v>
      </c>
      <c r="F23" s="740"/>
      <c r="G23" s="597"/>
      <c r="H23" s="723"/>
      <c r="I23" s="723" t="s">
        <v>509</v>
      </c>
      <c r="J23" s="724"/>
      <c r="K23" s="725"/>
      <c r="L23" s="257"/>
    </row>
    <row r="24" spans="2:12" x14ac:dyDescent="0.35">
      <c r="B24" s="263"/>
      <c r="C24" s="569"/>
      <c r="D24" s="726"/>
      <c r="E24" s="727"/>
      <c r="F24" s="741"/>
      <c r="G24" s="728"/>
      <c r="H24" s="729"/>
      <c r="I24" s="729"/>
      <c r="J24" s="730"/>
      <c r="K24" s="731"/>
      <c r="L24" s="257"/>
    </row>
    <row r="25" spans="2:12" x14ac:dyDescent="0.35">
      <c r="B25" s="263"/>
      <c r="C25" s="569"/>
      <c r="D25" s="726"/>
      <c r="E25" s="727"/>
      <c r="F25" s="741"/>
      <c r="G25" s="728"/>
      <c r="H25" s="729"/>
      <c r="I25" s="729"/>
      <c r="J25" s="730"/>
      <c r="K25" s="731"/>
      <c r="L25" s="257"/>
    </row>
    <row r="26" spans="2:12" x14ac:dyDescent="0.35">
      <c r="B26" s="263"/>
      <c r="C26" s="569"/>
      <c r="D26" s="726"/>
      <c r="E26" s="727"/>
      <c r="F26" s="741"/>
      <c r="G26" s="728"/>
      <c r="H26" s="729"/>
      <c r="I26" s="729"/>
      <c r="J26" s="730"/>
      <c r="K26" s="731"/>
      <c r="L26" s="257"/>
    </row>
    <row r="27" spans="2:12" x14ac:dyDescent="0.35">
      <c r="B27" s="263"/>
      <c r="C27" s="569"/>
      <c r="D27" s="726"/>
      <c r="E27" s="727"/>
      <c r="F27" s="741"/>
      <c r="G27" s="728"/>
      <c r="H27" s="729"/>
      <c r="I27" s="729"/>
      <c r="J27" s="730"/>
      <c r="K27" s="731"/>
      <c r="L27" s="257"/>
    </row>
    <row r="28" spans="2:12" x14ac:dyDescent="0.35">
      <c r="B28" s="268"/>
      <c r="C28" s="569"/>
      <c r="D28" s="726"/>
      <c r="E28" s="727"/>
      <c r="F28" s="741"/>
      <c r="G28" s="728"/>
      <c r="H28" s="729"/>
      <c r="I28" s="729"/>
      <c r="J28" s="730"/>
      <c r="K28" s="731"/>
      <c r="L28" s="257"/>
    </row>
    <row r="29" spans="2:12" x14ac:dyDescent="0.35">
      <c r="B29" s="268"/>
      <c r="C29" s="569"/>
      <c r="D29" s="726"/>
      <c r="E29" s="727"/>
      <c r="F29" s="741"/>
      <c r="G29" s="728"/>
      <c r="H29" s="729"/>
      <c r="I29" s="729"/>
      <c r="J29" s="730"/>
      <c r="K29" s="731"/>
      <c r="L29" s="257"/>
    </row>
    <row r="30" spans="2:12" x14ac:dyDescent="0.35">
      <c r="B30" s="263"/>
      <c r="C30" s="569"/>
      <c r="D30" s="726"/>
      <c r="E30" s="727"/>
      <c r="F30" s="741"/>
      <c r="G30" s="728"/>
      <c r="H30" s="729"/>
      <c r="I30" s="729"/>
      <c r="J30" s="730"/>
      <c r="K30" s="731"/>
      <c r="L30" s="257"/>
    </row>
    <row r="31" spans="2:12" ht="7.5" customHeight="1" thickBot="1" x14ac:dyDescent="0.4">
      <c r="B31" s="263"/>
      <c r="C31" s="940"/>
      <c r="D31" s="1001"/>
      <c r="E31" s="1002"/>
      <c r="F31" s="1003"/>
      <c r="G31" s="1004"/>
      <c r="H31" s="1005"/>
      <c r="I31" s="1005"/>
      <c r="J31" s="1006"/>
      <c r="K31" s="1007"/>
      <c r="L31" s="257"/>
    </row>
    <row r="32" spans="2:12" ht="7.5" customHeight="1" x14ac:dyDescent="0.35">
      <c r="B32" s="258"/>
      <c r="C32" s="118"/>
      <c r="D32" s="278"/>
      <c r="E32" s="278"/>
      <c r="F32" s="278"/>
      <c r="G32" s="278"/>
      <c r="H32" s="278"/>
      <c r="I32" s="278"/>
      <c r="J32" s="278"/>
      <c r="K32" s="278"/>
      <c r="L32" s="260"/>
    </row>
    <row r="33" spans="2:12" ht="16.5" customHeight="1" thickBot="1" x14ac:dyDescent="0.4">
      <c r="B33" s="258"/>
      <c r="C33" s="272" t="s">
        <v>466</v>
      </c>
      <c r="D33" s="272"/>
      <c r="E33" s="272"/>
      <c r="F33" s="272"/>
      <c r="G33" s="272"/>
      <c r="H33" s="259"/>
      <c r="I33" s="259"/>
      <c r="J33" s="259"/>
      <c r="K33" s="259"/>
      <c r="L33" s="260"/>
    </row>
    <row r="34" spans="2:12" ht="24.5" thickBot="1" x14ac:dyDescent="0.4">
      <c r="B34" s="263"/>
      <c r="C34" s="277" t="s">
        <v>1001</v>
      </c>
      <c r="D34" s="739" t="s">
        <v>456</v>
      </c>
      <c r="E34" s="264" t="s">
        <v>457</v>
      </c>
      <c r="F34" s="265" t="s">
        <v>459</v>
      </c>
      <c r="G34" s="265" t="s">
        <v>484</v>
      </c>
      <c r="H34" s="265" t="s">
        <v>574</v>
      </c>
      <c r="I34" s="739" t="s">
        <v>581</v>
      </c>
      <c r="J34" s="265" t="s">
        <v>582</v>
      </c>
      <c r="K34" s="266" t="s">
        <v>462</v>
      </c>
      <c r="L34" s="257"/>
    </row>
    <row r="35" spans="2:12" x14ac:dyDescent="0.35">
      <c r="B35" s="267"/>
      <c r="C35" s="566"/>
      <c r="D35" s="742" t="s">
        <v>521</v>
      </c>
      <c r="E35" s="743" t="s">
        <v>509</v>
      </c>
      <c r="F35" s="722"/>
      <c r="G35" s="733"/>
      <c r="H35" s="723"/>
      <c r="I35" s="723" t="s">
        <v>509</v>
      </c>
      <c r="J35" s="724"/>
      <c r="K35" s="725"/>
      <c r="L35" s="257"/>
    </row>
    <row r="36" spans="2:12" x14ac:dyDescent="0.35">
      <c r="B36" s="263"/>
      <c r="C36" s="569"/>
      <c r="D36" s="744"/>
      <c r="E36" s="745"/>
      <c r="F36" s="727"/>
      <c r="G36" s="734"/>
      <c r="H36" s="729"/>
      <c r="I36" s="729"/>
      <c r="J36" s="730"/>
      <c r="K36" s="731"/>
      <c r="L36" s="257"/>
    </row>
    <row r="37" spans="2:12" x14ac:dyDescent="0.35">
      <c r="B37" s="263"/>
      <c r="C37" s="569"/>
      <c r="D37" s="744"/>
      <c r="E37" s="745"/>
      <c r="F37" s="727"/>
      <c r="G37" s="734"/>
      <c r="H37" s="729"/>
      <c r="I37" s="729"/>
      <c r="J37" s="730"/>
      <c r="K37" s="731"/>
      <c r="L37" s="257"/>
    </row>
    <row r="38" spans="2:12" x14ac:dyDescent="0.35">
      <c r="B38" s="263"/>
      <c r="C38" s="569"/>
      <c r="D38" s="744"/>
      <c r="E38" s="745"/>
      <c r="F38" s="727"/>
      <c r="G38" s="734"/>
      <c r="H38" s="729"/>
      <c r="I38" s="729"/>
      <c r="J38" s="730"/>
      <c r="K38" s="731"/>
      <c r="L38" s="257"/>
    </row>
    <row r="39" spans="2:12" x14ac:dyDescent="0.35">
      <c r="B39" s="263"/>
      <c r="C39" s="569"/>
      <c r="D39" s="744"/>
      <c r="E39" s="745"/>
      <c r="F39" s="727"/>
      <c r="G39" s="734"/>
      <c r="H39" s="729"/>
      <c r="I39" s="729"/>
      <c r="J39" s="730"/>
      <c r="K39" s="731"/>
      <c r="L39" s="257"/>
    </row>
    <row r="40" spans="2:12" x14ac:dyDescent="0.35">
      <c r="B40" s="263"/>
      <c r="C40" s="777"/>
      <c r="D40" s="778"/>
      <c r="E40" s="779"/>
      <c r="F40" s="766"/>
      <c r="G40" s="767"/>
      <c r="H40" s="768"/>
      <c r="I40" s="768"/>
      <c r="J40" s="769"/>
      <c r="K40" s="772"/>
      <c r="L40" s="257"/>
    </row>
    <row r="41" spans="2:12" ht="7.5" customHeight="1" thickBot="1" x14ac:dyDescent="0.4">
      <c r="B41" s="263"/>
      <c r="C41" s="940"/>
      <c r="D41" s="1008"/>
      <c r="E41" s="1009"/>
      <c r="F41" s="1002"/>
      <c r="G41" s="1005"/>
      <c r="H41" s="1005"/>
      <c r="I41" s="1005"/>
      <c r="J41" s="1006"/>
      <c r="K41" s="1007"/>
      <c r="L41" s="257"/>
    </row>
    <row r="42" spans="2:12" ht="9" customHeight="1" thickBot="1" x14ac:dyDescent="0.4">
      <c r="B42" s="269"/>
      <c r="C42" s="275"/>
      <c r="D42" s="270"/>
      <c r="E42" s="270"/>
      <c r="F42" s="270"/>
      <c r="G42" s="270"/>
      <c r="H42" s="270"/>
      <c r="I42" s="270"/>
      <c r="J42" s="270"/>
      <c r="K42" s="270"/>
      <c r="L42" s="271"/>
    </row>
  </sheetData>
  <sheetProtection algorithmName="SHA-512" hashValue="tHLO2NpleHaFG1e+ernT8Ei5ofbNIlH27XiX5J/PO1SdCcD1vOnDhQhQKKohT5SA0O5gLIb1brRbSfs+8fLLKQ==" saltValue="4cEKoIHKCGZxqXMLJJC47g==" spinCount="100000" sheet="1" formatCells="0" formatColumns="0" formatRows="0" insertRows="0"/>
  <mergeCells count="2">
    <mergeCell ref="C17:J17"/>
    <mergeCell ref="D20:J20"/>
  </mergeCells>
  <dataValidations count="5">
    <dataValidation type="list" allowBlank="1" showInputMessage="1" showErrorMessage="1" sqref="I23:I31" xr:uid="{00000000-0002-0000-1C00-000000000000}">
      <formula1>OnTime_OnBudget</formula1>
    </dataValidation>
    <dataValidation type="list" allowBlank="1" showInputMessage="1" showErrorMessage="1" sqref="D23:D31 D35:D41" xr:uid="{00000000-0002-0000-1C00-000001000000}">
      <formula1>Project_Type</formula1>
    </dataValidation>
    <dataValidation type="list" allowBlank="1" showInputMessage="1" showErrorMessage="1" sqref="E23:E31 E35:E41" xr:uid="{00000000-0002-0000-1C00-000002000000}">
      <formula1>Act_Typ</formula1>
    </dataValidation>
    <dataValidation type="list" allowBlank="1" showInputMessage="1" showErrorMessage="1" sqref="H35:H41" xr:uid="{00000000-0002-0000-1C00-000003000000}">
      <formula1>Project_Status</formula1>
    </dataValidation>
    <dataValidation type="list" allowBlank="1" showInputMessage="1" showErrorMessage="1" sqref="I35:I41" xr:uid="{00000000-0002-0000-1C00-000004000000}">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5:J25"/>
  <sheetViews>
    <sheetView showGridLines="0" zoomScaleNormal="100" workbookViewId="0">
      <selection activeCell="D98" sqref="D98:H98"/>
    </sheetView>
  </sheetViews>
  <sheetFormatPr defaultColWidth="9.1796875" defaultRowHeight="14.5" x14ac:dyDescent="0.35"/>
  <cols>
    <col min="1" max="2" width="1.7265625" style="324" customWidth="1"/>
    <col min="3" max="3" width="25.7265625" style="324" customWidth="1"/>
    <col min="4" max="4" width="14.26953125" style="324" customWidth="1"/>
    <col min="5" max="5" width="8.54296875" style="324" customWidth="1"/>
    <col min="6" max="6" width="22.81640625" style="324" customWidth="1"/>
    <col min="7" max="8" width="14.26953125" style="324" customWidth="1"/>
    <col min="9" max="9" width="12.81640625" style="324" customWidth="1"/>
    <col min="10" max="10" width="1.7265625" style="324" customWidth="1"/>
    <col min="11" max="16384" width="9.1796875" style="324"/>
  </cols>
  <sheetData>
    <row r="5" spans="2:10" ht="19.5" customHeight="1" x14ac:dyDescent="0.35"/>
    <row r="6" spans="2:10" ht="7.5" customHeight="1" thickBot="1" x14ac:dyDescent="0.4">
      <c r="B6" s="491"/>
      <c r="C6" s="491"/>
      <c r="D6" s="491"/>
      <c r="E6" s="491"/>
      <c r="F6" s="491"/>
      <c r="G6" s="491"/>
      <c r="H6" s="491"/>
      <c r="I6" s="491"/>
      <c r="J6" s="491"/>
    </row>
    <row r="7" spans="2:10" ht="9" customHeight="1" x14ac:dyDescent="0.35">
      <c r="B7" s="279"/>
      <c r="C7" s="253"/>
      <c r="D7" s="253"/>
      <c r="E7" s="253"/>
      <c r="F7" s="253"/>
      <c r="G7" s="253"/>
      <c r="H7" s="253"/>
      <c r="I7" s="253"/>
      <c r="J7" s="255"/>
    </row>
    <row r="8" spans="2:10" ht="18.5" x14ac:dyDescent="0.45">
      <c r="B8" s="280"/>
      <c r="C8" s="913" t="s">
        <v>513</v>
      </c>
      <c r="D8" s="539"/>
      <c r="E8" s="539"/>
      <c r="F8" s="539"/>
      <c r="G8" s="539"/>
      <c r="H8" s="539"/>
      <c r="I8" s="539"/>
      <c r="J8" s="257"/>
    </row>
    <row r="9" spans="2:10" x14ac:dyDescent="0.35">
      <c r="B9" s="280"/>
      <c r="C9" s="547"/>
      <c r="D9" s="547"/>
      <c r="E9" s="547"/>
      <c r="F9" s="547"/>
      <c r="G9" s="547"/>
      <c r="H9" s="547"/>
      <c r="I9" s="547"/>
      <c r="J9" s="257"/>
    </row>
    <row r="10" spans="2:10" ht="15" thickBot="1" x14ac:dyDescent="0.4">
      <c r="B10" s="258"/>
      <c r="C10" s="2090" t="str">
        <f>IF('1'!G5="","Enter Project Name on Form 1",(CONCATENATE("Project Name: ",'1'!G5)))</f>
        <v>Enter Project Name on Form 1</v>
      </c>
      <c r="D10" s="2090"/>
      <c r="E10" s="2090"/>
      <c r="F10" s="2090"/>
      <c r="G10" s="2090"/>
      <c r="H10"/>
      <c r="I10"/>
      <c r="J10" s="260"/>
    </row>
    <row r="11" spans="2:10" x14ac:dyDescent="0.35">
      <c r="B11" s="263"/>
      <c r="C11" s="547"/>
      <c r="D11" s="117"/>
      <c r="E11" s="117"/>
      <c r="F11" s="117"/>
      <c r="G11" s="117"/>
      <c r="H11" s="281"/>
      <c r="I11" s="281"/>
      <c r="J11" s="274"/>
    </row>
    <row r="12" spans="2:10" x14ac:dyDescent="0.35">
      <c r="B12" s="263"/>
      <c r="C12" s="1570" t="s">
        <v>467</v>
      </c>
      <c r="D12" s="2094" t="str">
        <f>IF('9A'!D69="","Enter Property Management Firm Name on Form 9A",'9A'!D69)</f>
        <v>Enter Property Management Firm Name on Form 9A</v>
      </c>
      <c r="E12" s="2094"/>
      <c r="F12" s="2094"/>
      <c r="G12" s="2094"/>
      <c r="H12" s="2094"/>
      <c r="I12" s="2095"/>
      <c r="J12" s="274"/>
    </row>
    <row r="13" spans="2:10" ht="15" thickBot="1" x14ac:dyDescent="0.4">
      <c r="B13" s="263"/>
      <c r="C13" s="278"/>
      <c r="D13" s="278"/>
      <c r="E13" s="117"/>
      <c r="F13" s="117"/>
      <c r="G13" s="117"/>
      <c r="H13" s="117"/>
      <c r="I13" s="117"/>
      <c r="J13" s="257"/>
    </row>
    <row r="14" spans="2:10" ht="36.5" thickBot="1" x14ac:dyDescent="0.4">
      <c r="B14" s="263"/>
      <c r="C14" s="277" t="s">
        <v>1002</v>
      </c>
      <c r="D14" s="265" t="s">
        <v>459</v>
      </c>
      <c r="E14" s="265" t="s">
        <v>484</v>
      </c>
      <c r="F14" s="265" t="s">
        <v>468</v>
      </c>
      <c r="G14" s="265" t="s">
        <v>469</v>
      </c>
      <c r="H14" s="265" t="s">
        <v>485</v>
      </c>
      <c r="I14" s="266" t="s">
        <v>486</v>
      </c>
      <c r="J14" s="257"/>
    </row>
    <row r="15" spans="2:10" x14ac:dyDescent="0.35">
      <c r="B15" s="267"/>
      <c r="C15" s="1039"/>
      <c r="D15" s="746"/>
      <c r="E15" s="747"/>
      <c r="F15" s="752"/>
      <c r="G15" s="747"/>
      <c r="H15" s="747"/>
      <c r="I15" s="725"/>
      <c r="J15" s="257"/>
    </row>
    <row r="16" spans="2:10" x14ac:dyDescent="0.35">
      <c r="B16" s="263"/>
      <c r="C16" s="1037"/>
      <c r="D16" s="748"/>
      <c r="E16" s="749"/>
      <c r="F16" s="753"/>
      <c r="G16" s="749"/>
      <c r="H16" s="749"/>
      <c r="I16" s="731"/>
      <c r="J16" s="257"/>
    </row>
    <row r="17" spans="2:10" x14ac:dyDescent="0.35">
      <c r="B17" s="263"/>
      <c r="C17" s="1037"/>
      <c r="D17" s="748"/>
      <c r="E17" s="749"/>
      <c r="F17" s="753"/>
      <c r="G17" s="749"/>
      <c r="H17" s="749"/>
      <c r="I17" s="731"/>
      <c r="J17" s="257"/>
    </row>
    <row r="18" spans="2:10" x14ac:dyDescent="0.35">
      <c r="B18" s="263"/>
      <c r="C18" s="1037"/>
      <c r="D18" s="748"/>
      <c r="E18" s="749"/>
      <c r="F18" s="753"/>
      <c r="G18" s="749"/>
      <c r="H18" s="749"/>
      <c r="I18" s="731"/>
      <c r="J18" s="257"/>
    </row>
    <row r="19" spans="2:10" x14ac:dyDescent="0.35">
      <c r="B19" s="263"/>
      <c r="C19" s="1037"/>
      <c r="D19" s="748"/>
      <c r="E19" s="749"/>
      <c r="F19" s="753"/>
      <c r="G19" s="749"/>
      <c r="H19" s="749"/>
      <c r="I19" s="731"/>
      <c r="J19" s="257"/>
    </row>
    <row r="20" spans="2:10" x14ac:dyDescent="0.35">
      <c r="B20" s="268"/>
      <c r="C20" s="1037"/>
      <c r="D20" s="748"/>
      <c r="E20" s="749"/>
      <c r="F20" s="753"/>
      <c r="G20" s="749"/>
      <c r="H20" s="749"/>
      <c r="I20" s="731"/>
      <c r="J20" s="257"/>
    </row>
    <row r="21" spans="2:10" x14ac:dyDescent="0.35">
      <c r="B21" s="268"/>
      <c r="C21" s="1037"/>
      <c r="D21" s="748"/>
      <c r="E21" s="749"/>
      <c r="F21" s="753"/>
      <c r="G21" s="749"/>
      <c r="H21" s="749"/>
      <c r="I21" s="731"/>
      <c r="J21" s="257"/>
    </row>
    <row r="22" spans="2:10" x14ac:dyDescent="0.35">
      <c r="B22" s="268"/>
      <c r="C22" s="1037"/>
      <c r="D22" s="748"/>
      <c r="E22" s="749"/>
      <c r="F22" s="753"/>
      <c r="G22" s="749"/>
      <c r="H22" s="749"/>
      <c r="I22" s="731"/>
      <c r="J22" s="257"/>
    </row>
    <row r="23" spans="2:10" x14ac:dyDescent="0.35">
      <c r="B23" s="263"/>
      <c r="C23" s="1037"/>
      <c r="D23" s="748"/>
      <c r="E23" s="749"/>
      <c r="F23" s="753"/>
      <c r="G23" s="749"/>
      <c r="H23" s="749"/>
      <c r="I23" s="731"/>
      <c r="J23" s="257"/>
    </row>
    <row r="24" spans="2:10" ht="15" thickBot="1" x14ac:dyDescent="0.4">
      <c r="B24" s="263"/>
      <c r="C24" s="1038"/>
      <c r="D24" s="750"/>
      <c r="E24" s="751"/>
      <c r="F24" s="754"/>
      <c r="G24" s="751"/>
      <c r="H24" s="751"/>
      <c r="I24" s="732"/>
      <c r="J24" s="257"/>
    </row>
    <row r="25" spans="2:10" ht="9" customHeight="1" thickBot="1" x14ac:dyDescent="0.4">
      <c r="B25" s="269"/>
      <c r="C25" s="270"/>
      <c r="D25" s="270"/>
      <c r="E25" s="270"/>
      <c r="F25" s="270"/>
      <c r="G25" s="270"/>
      <c r="H25" s="270"/>
      <c r="I25" s="270"/>
      <c r="J25" s="271"/>
    </row>
  </sheetData>
  <sheetProtection algorithmName="SHA-512" hashValue="xlwUDUUVMhvLOmA8rX4l9hhscuLS1Pr5/NSBdAwvr9P7Ns16lrw7/W+6edtb0q4iPLpeE6F+/oKmp5NsCTfvQA==" saltValue="l9HdcoDFsL4b/cj4KmUK3A=="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92D050"/>
    <pageSetUpPr fitToPage="1"/>
  </sheetPr>
  <dimension ref="A1"/>
  <sheetViews>
    <sheetView showGridLines="0" zoomScaleNormal="100" workbookViewId="0">
      <selection activeCell="N12" sqref="N12"/>
    </sheetView>
  </sheetViews>
  <sheetFormatPr defaultRowHeight="14.5" x14ac:dyDescent="0.35"/>
  <sheetData/>
  <sheetProtection algorithmName="SHA-512" hashValue="C0haa7AwiqjJ4jS4W3beKs+FLZ4T6BCFKfMXRNyfhiuqLAIJYZn0pSgmDBq3R+hMUUv0vFRQw2aYfFCtzAtALQ==" saltValue="pIPFwM6YowEpgeDUddYMkA==" spinCount="100000" sheet="1" objects="1" scenarios="1"/>
  <pageMargins left="0.25" right="0.25" top="0.75" bottom="0.75" header="0.3" footer="0.3"/>
  <pageSetup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sheetPr>
  <dimension ref="B7:I26"/>
  <sheetViews>
    <sheetView showGridLines="0" zoomScaleNormal="100" workbookViewId="0">
      <selection activeCell="O26" sqref="O26"/>
    </sheetView>
  </sheetViews>
  <sheetFormatPr defaultColWidth="9.1796875" defaultRowHeight="14.5" x14ac:dyDescent="0.35"/>
  <cols>
    <col min="1" max="2" width="1.7265625" style="324" customWidth="1"/>
    <col min="3" max="3" width="6" style="1010" bestFit="1" customWidth="1"/>
    <col min="4" max="4" width="29" style="324" bestFit="1" customWidth="1"/>
    <col min="5" max="5" width="21.7265625" style="324" bestFit="1" customWidth="1"/>
    <col min="6" max="6" width="21.7265625" style="324" customWidth="1"/>
    <col min="7" max="7" width="9.7265625" style="324" bestFit="1" customWidth="1"/>
    <col min="8" max="8" width="26.26953125" style="324" customWidth="1"/>
    <col min="9" max="10" width="1.7265625" style="324" customWidth="1"/>
    <col min="11" max="16384" width="9.1796875" style="324"/>
  </cols>
  <sheetData>
    <row r="7" spans="2:9" ht="21.5" thickBot="1" x14ac:dyDescent="0.55000000000000004">
      <c r="B7" s="1011" t="s">
        <v>627</v>
      </c>
    </row>
    <row r="8" spans="2:9" x14ac:dyDescent="0.35">
      <c r="B8" s="1017"/>
      <c r="C8" s="1018"/>
      <c r="D8" s="949"/>
      <c r="E8" s="949"/>
      <c r="F8" s="949"/>
      <c r="G8" s="949"/>
      <c r="H8" s="949"/>
      <c r="I8" s="950"/>
    </row>
    <row r="9" spans="2:9" ht="29.5" thickBot="1" x14ac:dyDescent="0.4">
      <c r="B9" s="915"/>
      <c r="C9" t="s">
        <v>616</v>
      </c>
      <c r="D9" t="s">
        <v>617</v>
      </c>
      <c r="E9"/>
      <c r="F9"/>
      <c r="G9" s="1019" t="s">
        <v>635</v>
      </c>
      <c r="H9" s="986" t="s">
        <v>636</v>
      </c>
      <c r="I9" s="948"/>
    </row>
    <row r="10" spans="2:9" s="1012" customFormat="1" x14ac:dyDescent="0.35">
      <c r="B10" s="1020"/>
      <c r="C10" s="1021">
        <v>3</v>
      </c>
      <c r="D10" s="1691" t="s">
        <v>622</v>
      </c>
      <c r="E10" s="1691"/>
      <c r="F10" s="1691"/>
      <c r="G10" s="1022" t="str">
        <f>IF((COUNTA('3'!$C$21:$C$39))&lt;1,"Concern","OK")</f>
        <v>OK</v>
      </c>
      <c r="H10" s="1013"/>
      <c r="I10" s="1023"/>
    </row>
    <row r="11" spans="2:9" s="1012" customFormat="1" x14ac:dyDescent="0.35">
      <c r="B11" s="1020"/>
      <c r="C11" s="1024"/>
      <c r="D11" s="1692" t="s">
        <v>623</v>
      </c>
      <c r="E11" s="1692"/>
      <c r="F11" s="1692"/>
      <c r="G11" s="1025" t="str">
        <f>IF((COUNTA('3'!$D$21:$D$39))&lt;&gt;(COUNTA('3'!$C$21:$C$39)),"Concern","OK")</f>
        <v>OK</v>
      </c>
      <c r="H11" s="1014"/>
      <c r="I11" s="1023"/>
    </row>
    <row r="12" spans="2:9" s="1012" customFormat="1" x14ac:dyDescent="0.35">
      <c r="B12" s="1020"/>
      <c r="C12" s="1024"/>
      <c r="D12" s="1692" t="s">
        <v>624</v>
      </c>
      <c r="E12" s="1692"/>
      <c r="F12" s="1692"/>
      <c r="G12" s="1025" t="str">
        <f>IF((COUNTA('3'!$E$21:$E$39))&lt;&gt;(COUNTA('3'!$C$21:$C$39)),"Concern","OK")</f>
        <v>OK</v>
      </c>
      <c r="H12" s="1014"/>
      <c r="I12" s="1023"/>
    </row>
    <row r="13" spans="2:9" s="1012" customFormat="1" x14ac:dyDescent="0.35">
      <c r="B13" s="1020"/>
      <c r="C13" s="1024"/>
      <c r="D13" s="1692" t="s">
        <v>625</v>
      </c>
      <c r="E13" s="1692"/>
      <c r="F13" s="1692"/>
      <c r="G13" s="1025" t="str">
        <f>IF((COUNTA('3'!$F$21:$F$39))&lt;1,"Concern","OK")</f>
        <v>OK</v>
      </c>
      <c r="H13" s="1014"/>
      <c r="I13" s="1023"/>
    </row>
    <row r="14" spans="2:9" s="1012" customFormat="1" ht="15" thickBot="1" x14ac:dyDescent="0.4">
      <c r="B14" s="1020"/>
      <c r="C14" s="1026"/>
      <c r="D14" s="1695" t="s">
        <v>626</v>
      </c>
      <c r="E14" s="1695"/>
      <c r="F14" s="1695"/>
      <c r="G14" s="1027" t="str">
        <f>IF((COUNTA('3'!$F$21:$F$39))&lt;1,"Concern","OK")</f>
        <v>OK</v>
      </c>
      <c r="H14" s="1015"/>
      <c r="I14" s="1023"/>
    </row>
    <row r="15" spans="2:9" s="1012" customFormat="1" ht="15" thickBot="1" x14ac:dyDescent="0.4">
      <c r="B15" s="1020"/>
      <c r="C15" s="1024"/>
      <c r="D15" s="1696"/>
      <c r="E15" s="1696"/>
      <c r="F15" s="1696"/>
      <c r="G15" s="1028"/>
      <c r="H15" s="1028"/>
      <c r="I15" s="1023"/>
    </row>
    <row r="16" spans="2:9" x14ac:dyDescent="0.35">
      <c r="B16" s="915"/>
      <c r="C16" s="1021">
        <v>5</v>
      </c>
      <c r="D16" s="1691" t="s">
        <v>621</v>
      </c>
      <c r="E16" s="1691"/>
      <c r="F16" s="1691"/>
      <c r="G16" s="1022" t="str">
        <f>IF((IFERROR(MATCH("Begin Construction",'5'!D17:D84,0),0))&lt;&gt;0,"OK","Concern")</f>
        <v>OK</v>
      </c>
      <c r="H16" s="1013"/>
      <c r="I16" s="948"/>
    </row>
    <row r="17" spans="2:9" ht="15" thickBot="1" x14ac:dyDescent="0.4">
      <c r="B17" s="915"/>
      <c r="C17" s="1026"/>
      <c r="D17" s="1695" t="s">
        <v>645</v>
      </c>
      <c r="E17" s="1695"/>
      <c r="F17" s="1695"/>
      <c r="G17" s="1027" t="str">
        <f>IF('5 Default Check'!E71&gt;=54,"OK","Concern")</f>
        <v>OK</v>
      </c>
      <c r="H17" s="1015"/>
      <c r="I17" s="948"/>
    </row>
    <row r="18" spans="2:9" ht="15" thickBot="1" x14ac:dyDescent="0.4">
      <c r="B18" s="915"/>
      <c r="C18" s="1024"/>
      <c r="D18" s="1696"/>
      <c r="E18" s="1696"/>
      <c r="F18" s="1696"/>
      <c r="G18" s="1029"/>
      <c r="H18" s="1029"/>
      <c r="I18" s="948"/>
    </row>
    <row r="19" spans="2:9" ht="15" thickBot="1" x14ac:dyDescent="0.4">
      <c r="B19" s="915"/>
      <c r="C19" s="1030" t="s">
        <v>618</v>
      </c>
      <c r="D19" s="1696" t="s">
        <v>701</v>
      </c>
      <c r="E19" s="1696"/>
      <c r="F19" s="1696"/>
      <c r="G19" s="1031" t="str">
        <f>IF('6A'!J124&lt;&gt;'6A'!J125,"Concern","OK")</f>
        <v>OK</v>
      </c>
      <c r="H19" s="1016"/>
      <c r="I19" s="948"/>
    </row>
    <row r="20" spans="2:9" ht="15" thickBot="1" x14ac:dyDescent="0.4">
      <c r="B20" s="915"/>
      <c r="C20" s="1024"/>
      <c r="D20" s="1694"/>
      <c r="E20" s="1694"/>
      <c r="F20" s="1694"/>
      <c r="G20" s="1029"/>
      <c r="H20" s="1029"/>
      <c r="I20" s="948"/>
    </row>
    <row r="21" spans="2:9" x14ac:dyDescent="0.35">
      <c r="B21" s="915"/>
      <c r="C21" s="1021">
        <v>7</v>
      </c>
      <c r="D21" s="1694" t="s">
        <v>619</v>
      </c>
      <c r="E21" s="1694"/>
      <c r="F21" s="1694"/>
      <c r="G21" s="1032" t="str">
        <f>IF((COUNTA(#REF!,#REF!))&gt;(COUNTA(#REF!,#REF!)),"Concern","OK")</f>
        <v>OK</v>
      </c>
      <c r="H21" s="1013"/>
      <c r="I21" s="948"/>
    </row>
    <row r="22" spans="2:9" x14ac:dyDescent="0.35">
      <c r="B22" s="915"/>
      <c r="C22" s="1024"/>
      <c r="D22" s="1692" t="s">
        <v>629</v>
      </c>
      <c r="E22" s="1692"/>
      <c r="F22" s="1692"/>
      <c r="G22" s="1025" t="str">
        <f>IF((COUNTA(#REF!,#REF!))&gt;(COUNTA(#REF!,#REF!)),"Concern","OK")</f>
        <v>OK</v>
      </c>
      <c r="H22" s="1014"/>
      <c r="I22" s="948"/>
    </row>
    <row r="23" spans="2:9" x14ac:dyDescent="0.35">
      <c r="B23" s="915"/>
      <c r="C23" s="1024"/>
      <c r="D23" s="1046" t="s">
        <v>669</v>
      </c>
      <c r="E23" s="1046"/>
      <c r="F23" s="1046"/>
      <c r="G23" s="1025" t="str">
        <f>IF(((COUNTIF('7'!J27:J36,"Loan"))+(COUNTIF('7'!J44:J46,"Loan")))&gt;(COUNTA('7'!M27:M36)+COUNTA('7'!M44:M46)),"Concern","OK")</f>
        <v>OK</v>
      </c>
      <c r="H23" s="1014"/>
      <c r="I23" s="948"/>
    </row>
    <row r="24" spans="2:9" x14ac:dyDescent="0.35">
      <c r="B24" s="915"/>
      <c r="C24" s="1033"/>
      <c r="D24" s="1692" t="s">
        <v>620</v>
      </c>
      <c r="E24" s="1692"/>
      <c r="F24" s="1692"/>
      <c r="G24" s="1025" t="str">
        <f>IF((COUNTA(#REF!,#REF!))&gt;(COUNTA(#REF!,#REF!)),"Concern","OK")</f>
        <v>OK</v>
      </c>
      <c r="H24" s="1014"/>
      <c r="I24" s="948"/>
    </row>
    <row r="25" spans="2:9" ht="15" thickBot="1" x14ac:dyDescent="0.4">
      <c r="B25" s="915"/>
      <c r="C25" s="1034"/>
      <c r="D25" s="1693" t="s">
        <v>628</v>
      </c>
      <c r="E25" s="1693"/>
      <c r="F25" s="1693"/>
      <c r="G25" s="1027" t="str">
        <f>IF('6A'!J125&lt;&gt;'7'!F51,"Concern","OK")</f>
        <v>OK</v>
      </c>
      <c r="H25" s="1015"/>
      <c r="I25" s="948"/>
    </row>
    <row r="26" spans="2:9" ht="15" thickBot="1" x14ac:dyDescent="0.4">
      <c r="B26" s="918"/>
      <c r="C26" s="1035"/>
      <c r="D26" s="951"/>
      <c r="E26" s="951"/>
      <c r="F26" s="951"/>
      <c r="G26" s="951"/>
      <c r="H26" s="951"/>
      <c r="I26" s="919"/>
    </row>
  </sheetData>
  <sheetProtection algorithmName="SHA-512" hashValue="xQD7PJc6/4Cg5Qgeq7/BvVavDBFNvU0/G6NPNVfP6hrMC52kpcCTIyQXzc8ybwwpRBsJNkgSqCECddhjusBVpw==" saltValue="u9pkKsgsbVgeDE28UA4+bA==" spinCount="100000" sheet="1" objects="1" scenarios="1"/>
  <mergeCells count="15">
    <mergeCell ref="D10:F10"/>
    <mergeCell ref="D11:F11"/>
    <mergeCell ref="D12:F12"/>
    <mergeCell ref="D13:F13"/>
    <mergeCell ref="D25:F25"/>
    <mergeCell ref="D22:F22"/>
    <mergeCell ref="D21:F21"/>
    <mergeCell ref="D24:F24"/>
    <mergeCell ref="D14:F14"/>
    <mergeCell ref="D15:F15"/>
    <mergeCell ref="D16:F16"/>
    <mergeCell ref="D18:F18"/>
    <mergeCell ref="D19:F19"/>
    <mergeCell ref="D20:F20"/>
    <mergeCell ref="D17:F17"/>
  </mergeCells>
  <conditionalFormatting sqref="H22:H23">
    <cfRule type="cellIs" dxfId="160" priority="17" operator="equal">
      <formula>"OK"</formula>
    </cfRule>
    <cfRule type="cellIs" dxfId="159" priority="18" operator="equal">
      <formula>"FAIL"</formula>
    </cfRule>
  </conditionalFormatting>
  <conditionalFormatting sqref="H24">
    <cfRule type="cellIs" dxfId="158" priority="15" operator="equal">
      <formula>"OK"</formula>
    </cfRule>
    <cfRule type="cellIs" dxfId="157" priority="16" operator="equal">
      <formula>"FAIL"</formula>
    </cfRule>
  </conditionalFormatting>
  <conditionalFormatting sqref="H25">
    <cfRule type="cellIs" dxfId="156" priority="13" operator="equal">
      <formula>"OK"</formula>
    </cfRule>
    <cfRule type="cellIs" dxfId="155" priority="14" operator="equal">
      <formula>"FAIL"</formula>
    </cfRule>
  </conditionalFormatting>
  <conditionalFormatting sqref="H21">
    <cfRule type="cellIs" dxfId="154" priority="11" operator="equal">
      <formula>"OK"</formula>
    </cfRule>
    <cfRule type="cellIs" dxfId="153" priority="12" operator="equal">
      <formula>"FAIL"</formula>
    </cfRule>
  </conditionalFormatting>
  <conditionalFormatting sqref="H19">
    <cfRule type="cellIs" dxfId="152" priority="9" operator="equal">
      <formula>"OK"</formula>
    </cfRule>
    <cfRule type="cellIs" dxfId="151" priority="10" operator="equal">
      <formula>"FAIL"</formula>
    </cfRule>
  </conditionalFormatting>
  <conditionalFormatting sqref="G10:G15 G18:G22 G24:G25">
    <cfRule type="containsText" dxfId="150" priority="7" operator="containsText" text="Concern">
      <formula>NOT(ISERROR(SEARCH("Concern",G10)))</formula>
    </cfRule>
    <cfRule type="containsText" dxfId="149" priority="8" operator="containsText" text="OK">
      <formula>NOT(ISERROR(SEARCH("OK",G10)))</formula>
    </cfRule>
  </conditionalFormatting>
  <conditionalFormatting sqref="G17">
    <cfRule type="containsText" dxfId="148" priority="5" operator="containsText" text="Concern">
      <formula>NOT(ISERROR(SEARCH("Concern",G17)))</formula>
    </cfRule>
    <cfRule type="containsText" dxfId="147" priority="6" operator="containsText" text="OK">
      <formula>NOT(ISERROR(SEARCH("OK",G17)))</formula>
    </cfRule>
  </conditionalFormatting>
  <conditionalFormatting sqref="G16">
    <cfRule type="containsText" dxfId="146" priority="3" operator="containsText" text="Concern">
      <formula>NOT(ISERROR(SEARCH("Concern",G16)))</formula>
    </cfRule>
    <cfRule type="containsText" dxfId="145" priority="4" operator="containsText" text="OK">
      <formula>NOT(ISERROR(SEARCH("OK",G16)))</formula>
    </cfRule>
  </conditionalFormatting>
  <conditionalFormatting sqref="G23">
    <cfRule type="containsText" dxfId="144" priority="1" operator="containsText" text="Concern">
      <formula>NOT(ISERROR(SEARCH("Concern",G23)))</formula>
    </cfRule>
    <cfRule type="containsText" dxfId="143" priority="2" operator="containsText" text="OK">
      <formula>NOT(ISERROR(SEARCH("OK",G23)))</formula>
    </cfRule>
  </conditionalFormatting>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Q61"/>
  <sheetViews>
    <sheetView showGridLines="0" zoomScaleNormal="100" workbookViewId="0">
      <selection activeCell="U8" sqref="U8"/>
    </sheetView>
  </sheetViews>
  <sheetFormatPr defaultColWidth="9.1796875" defaultRowHeight="14.5" x14ac:dyDescent="0.35"/>
  <cols>
    <col min="1" max="1" width="2.81640625" style="324" customWidth="1"/>
    <col min="2" max="3" width="1.453125" style="324" customWidth="1"/>
    <col min="4" max="4" width="11" style="324" customWidth="1"/>
    <col min="5" max="5" width="9.1796875" style="324"/>
    <col min="6" max="6" width="4" style="324" customWidth="1"/>
    <col min="7" max="9" width="9.1796875" style="324"/>
    <col min="10" max="10" width="4" style="324" customWidth="1"/>
    <col min="11" max="12" width="9.1796875" style="324"/>
    <col min="13" max="13" width="4" style="324" bestFit="1" customWidth="1"/>
    <col min="14" max="14" width="6" style="324" customWidth="1"/>
    <col min="15" max="15" width="9.1796875" style="324"/>
    <col min="16" max="17" width="1.453125" style="324" customWidth="1"/>
    <col min="18" max="16384" width="9.1796875" style="324"/>
  </cols>
  <sheetData>
    <row r="1" spans="2:17" ht="15" thickBot="1" x14ac:dyDescent="0.4"/>
    <row r="2" spans="2:17" ht="7.5" customHeight="1" x14ac:dyDescent="0.35">
      <c r="B2" s="300"/>
      <c r="C2" s="301"/>
      <c r="D2" s="301"/>
      <c r="E2" s="301"/>
      <c r="F2" s="301"/>
      <c r="G2" s="301"/>
      <c r="H2" s="301"/>
      <c r="I2" s="301"/>
      <c r="J2" s="301"/>
      <c r="K2" s="301"/>
      <c r="L2" s="301"/>
      <c r="M2" s="301"/>
      <c r="N2" s="301"/>
      <c r="O2" s="301"/>
      <c r="P2" s="301"/>
      <c r="Q2" s="325"/>
    </row>
    <row r="3" spans="2:17" ht="18.5" x14ac:dyDescent="0.45">
      <c r="B3" s="302"/>
      <c r="C3" s="1702" t="s">
        <v>655</v>
      </c>
      <c r="D3" s="1702"/>
      <c r="E3" s="1702"/>
      <c r="F3" s="1702"/>
      <c r="G3" s="1702"/>
      <c r="H3" s="1702"/>
      <c r="I3" s="1702"/>
      <c r="J3" s="1702"/>
      <c r="K3" s="1702"/>
      <c r="L3" s="1702"/>
      <c r="M3" s="1702"/>
      <c r="N3" s="1702"/>
      <c r="O3" s="1702"/>
      <c r="P3" s="1702"/>
      <c r="Q3" s="326"/>
    </row>
    <row r="4" spans="2:17" x14ac:dyDescent="0.35">
      <c r="B4" s="302"/>
      <c r="C4" s="117"/>
      <c r="D4" s="117"/>
      <c r="E4" s="117"/>
      <c r="F4" s="117"/>
      <c r="G4" s="117"/>
      <c r="H4" s="117"/>
      <c r="I4" s="117"/>
      <c r="J4" s="117"/>
      <c r="K4" s="117"/>
      <c r="L4" s="117"/>
      <c r="M4" s="117"/>
      <c r="N4" s="117"/>
      <c r="O4" s="117"/>
      <c r="P4" s="117"/>
      <c r="Q4" s="326"/>
    </row>
    <row r="5" spans="2:17" ht="18.5" x14ac:dyDescent="0.45">
      <c r="B5" s="302"/>
      <c r="C5" s="135" t="s">
        <v>0</v>
      </c>
      <c r="D5" s="17"/>
      <c r="E5" s="117"/>
      <c r="F5" s="117"/>
      <c r="G5" s="1699"/>
      <c r="H5" s="1699"/>
      <c r="I5" s="1699"/>
      <c r="J5" s="1699"/>
      <c r="K5" s="1699"/>
      <c r="L5" s="1699"/>
      <c r="M5" s="1699"/>
      <c r="N5" s="1699"/>
      <c r="O5" s="1699"/>
      <c r="P5" s="117"/>
      <c r="Q5" s="326"/>
    </row>
    <row r="6" spans="2:17" ht="3.75" customHeight="1" x14ac:dyDescent="0.35">
      <c r="B6" s="302"/>
      <c r="C6" s="118"/>
      <c r="D6" s="117"/>
      <c r="E6" s="117"/>
      <c r="F6" s="117"/>
      <c r="G6" s="303"/>
      <c r="H6" s="303"/>
      <c r="I6" s="303"/>
      <c r="J6" s="303"/>
      <c r="K6" s="303"/>
      <c r="L6" s="303"/>
      <c r="M6" s="303"/>
      <c r="N6" s="303"/>
      <c r="O6" s="303"/>
      <c r="P6" s="117"/>
      <c r="Q6" s="326"/>
    </row>
    <row r="7" spans="2:17" x14ac:dyDescent="0.35">
      <c r="B7" s="302"/>
      <c r="C7" s="135" t="s">
        <v>1</v>
      </c>
      <c r="D7" s="117"/>
      <c r="E7" s="117"/>
      <c r="F7" s="117"/>
      <c r="G7" s="303"/>
      <c r="H7" s="303"/>
      <c r="I7" s="303"/>
      <c r="J7" s="303"/>
      <c r="K7" s="303"/>
      <c r="L7" s="303"/>
      <c r="M7" s="303"/>
      <c r="N7" s="303"/>
      <c r="O7" s="303"/>
      <c r="P7" s="117"/>
      <c r="Q7" s="326"/>
    </row>
    <row r="8" spans="2:17" x14ac:dyDescent="0.35">
      <c r="B8" s="302"/>
      <c r="C8" s="304" t="s">
        <v>2</v>
      </c>
      <c r="D8" s="117"/>
      <c r="E8" s="117"/>
      <c r="F8" s="117"/>
      <c r="G8" s="1700"/>
      <c r="H8" s="1700"/>
      <c r="I8" s="1700"/>
      <c r="J8" s="1700"/>
      <c r="K8" s="1700"/>
      <c r="L8" s="1700"/>
      <c r="M8" s="1700"/>
      <c r="N8" s="1700"/>
      <c r="O8" s="1700"/>
      <c r="P8" s="117"/>
      <c r="Q8" s="326"/>
    </row>
    <row r="9" spans="2:17" ht="3.75" customHeight="1" x14ac:dyDescent="0.35">
      <c r="B9" s="302"/>
      <c r="C9" s="304"/>
      <c r="D9" s="117"/>
      <c r="E9" s="117"/>
      <c r="F9" s="117"/>
      <c r="G9" s="303"/>
      <c r="H9" s="303"/>
      <c r="I9" s="303"/>
      <c r="J9" s="303"/>
      <c r="K9" s="303"/>
      <c r="L9" s="303"/>
      <c r="M9" s="303"/>
      <c r="N9" s="303"/>
      <c r="O9" s="303"/>
      <c r="P9" s="117"/>
      <c r="Q9" s="326"/>
    </row>
    <row r="10" spans="2:17" x14ac:dyDescent="0.35">
      <c r="B10" s="302"/>
      <c r="C10" s="304" t="s">
        <v>3</v>
      </c>
      <c r="D10" s="117"/>
      <c r="E10" s="117"/>
      <c r="F10" s="117"/>
      <c r="G10" s="1697"/>
      <c r="H10" s="1697"/>
      <c r="I10" s="1697"/>
      <c r="J10" s="1697"/>
      <c r="K10" s="1697"/>
      <c r="L10" s="1697"/>
      <c r="M10" s="1697"/>
      <c r="N10" s="1697"/>
      <c r="O10" s="1697"/>
      <c r="P10" s="117"/>
      <c r="Q10" s="326"/>
    </row>
    <row r="11" spans="2:17" ht="3.75" customHeight="1" x14ac:dyDescent="0.35">
      <c r="B11" s="302"/>
      <c r="C11" s="117"/>
      <c r="D11" s="117"/>
      <c r="E11" s="117"/>
      <c r="F11" s="117"/>
      <c r="G11" s="303"/>
      <c r="H11" s="303"/>
      <c r="I11" s="303"/>
      <c r="J11" s="303"/>
      <c r="K11" s="303"/>
      <c r="L11" s="303"/>
      <c r="M11" s="303"/>
      <c r="N11" s="303"/>
      <c r="O11" s="303"/>
      <c r="P11" s="117"/>
      <c r="Q11" s="326"/>
    </row>
    <row r="12" spans="2:17" x14ac:dyDescent="0.35">
      <c r="B12" s="302"/>
      <c r="C12" s="304" t="s">
        <v>4</v>
      </c>
      <c r="D12" s="117"/>
      <c r="E12" s="117"/>
      <c r="F12" s="117"/>
      <c r="G12" s="1697"/>
      <c r="H12" s="1697"/>
      <c r="I12" s="305" t="s">
        <v>5</v>
      </c>
      <c r="J12" s="1701"/>
      <c r="K12" s="1701"/>
      <c r="L12" s="1701"/>
      <c r="M12" s="1701"/>
      <c r="N12" s="1701"/>
      <c r="O12" s="1701"/>
      <c r="P12" s="117"/>
      <c r="Q12" s="326"/>
    </row>
    <row r="13" spans="2:17" ht="3.75" customHeight="1" x14ac:dyDescent="0.35">
      <c r="B13" s="302"/>
      <c r="C13" s="304"/>
      <c r="D13" s="117"/>
      <c r="E13" s="117"/>
      <c r="F13" s="117"/>
      <c r="G13" s="303"/>
      <c r="H13" s="303"/>
      <c r="I13" s="303"/>
      <c r="J13" s="303"/>
      <c r="K13" s="303"/>
      <c r="L13" s="303"/>
      <c r="M13" s="303"/>
      <c r="N13" s="303"/>
      <c r="O13" s="303"/>
      <c r="P13" s="117"/>
      <c r="Q13" s="326"/>
    </row>
    <row r="14" spans="2:17" ht="3.75" customHeight="1" x14ac:dyDescent="0.35">
      <c r="B14" s="302"/>
      <c r="C14" s="304"/>
      <c r="D14" s="117"/>
      <c r="E14" s="117"/>
      <c r="F14" s="117"/>
      <c r="G14" s="303"/>
      <c r="H14" s="303"/>
      <c r="I14" s="303"/>
      <c r="J14" s="303"/>
      <c r="K14" s="303"/>
      <c r="L14" s="303"/>
      <c r="M14" s="303"/>
      <c r="N14" s="303"/>
      <c r="O14" s="303"/>
      <c r="P14" s="117"/>
      <c r="Q14" s="326"/>
    </row>
    <row r="15" spans="2:17" x14ac:dyDescent="0.35">
      <c r="B15" s="302"/>
      <c r="C15" s="135" t="s">
        <v>6</v>
      </c>
      <c r="D15" s="117"/>
      <c r="E15" s="117"/>
      <c r="F15" s="117"/>
      <c r="G15" s="303"/>
      <c r="H15" s="303"/>
      <c r="I15" s="303"/>
      <c r="J15" s="303"/>
      <c r="K15" s="303"/>
      <c r="L15" s="303"/>
      <c r="M15" s="303"/>
      <c r="N15" s="303"/>
      <c r="O15" s="303"/>
      <c r="P15" s="117"/>
      <c r="Q15" s="326"/>
    </row>
    <row r="16" spans="2:17" x14ac:dyDescent="0.35">
      <c r="B16" s="302"/>
      <c r="C16" s="304" t="s">
        <v>7</v>
      </c>
      <c r="D16" s="117"/>
      <c r="E16" s="117"/>
      <c r="F16" s="117"/>
      <c r="G16" s="1700"/>
      <c r="H16" s="1700"/>
      <c r="I16" s="1700"/>
      <c r="J16" s="1700"/>
      <c r="K16" s="1700"/>
      <c r="L16" s="1700"/>
      <c r="M16" s="1700"/>
      <c r="N16" s="1700"/>
      <c r="O16" s="1700"/>
      <c r="P16" s="117"/>
      <c r="Q16" s="326"/>
    </row>
    <row r="17" spans="2:17" ht="3.75" customHeight="1" x14ac:dyDescent="0.35">
      <c r="B17" s="302"/>
      <c r="C17" s="304"/>
      <c r="D17" s="117"/>
      <c r="E17" s="117"/>
      <c r="F17" s="117"/>
      <c r="G17" s="307"/>
      <c r="H17" s="307"/>
      <c r="I17" s="303"/>
      <c r="J17" s="307"/>
      <c r="K17" s="303"/>
      <c r="L17" s="303"/>
      <c r="M17" s="303"/>
      <c r="N17" s="303"/>
      <c r="O17" s="303"/>
      <c r="P17" s="117"/>
      <c r="Q17" s="326"/>
    </row>
    <row r="18" spans="2:17" x14ac:dyDescent="0.35">
      <c r="B18" s="302"/>
      <c r="C18" s="304" t="s">
        <v>8</v>
      </c>
      <c r="D18" s="117"/>
      <c r="E18" s="117"/>
      <c r="F18" s="117"/>
      <c r="G18" s="1697"/>
      <c r="H18" s="1697"/>
      <c r="I18" s="1697"/>
      <c r="J18" s="1697"/>
      <c r="K18" s="1697"/>
      <c r="L18" s="1697"/>
      <c r="M18" s="1697"/>
      <c r="N18" s="1697"/>
      <c r="O18" s="1697"/>
      <c r="P18" s="117"/>
      <c r="Q18" s="326"/>
    </row>
    <row r="19" spans="2:17" ht="3.75" customHeight="1" x14ac:dyDescent="0.35">
      <c r="B19" s="302"/>
      <c r="C19" s="117"/>
      <c r="D19" s="117"/>
      <c r="E19" s="117"/>
      <c r="F19" s="117"/>
      <c r="G19" s="307"/>
      <c r="H19" s="307"/>
      <c r="I19" s="303"/>
      <c r="J19" s="307"/>
      <c r="K19" s="303"/>
      <c r="L19" s="303"/>
      <c r="M19" s="303"/>
      <c r="N19" s="303"/>
      <c r="O19" s="303"/>
      <c r="P19" s="117"/>
      <c r="Q19" s="326"/>
    </row>
    <row r="20" spans="2:17" x14ac:dyDescent="0.35">
      <c r="B20" s="302"/>
      <c r="C20" s="304" t="s">
        <v>4</v>
      </c>
      <c r="D20" s="117"/>
      <c r="E20" s="117"/>
      <c r="F20" s="117"/>
      <c r="G20" s="1697"/>
      <c r="H20" s="1697"/>
      <c r="I20" s="305" t="s">
        <v>5</v>
      </c>
      <c r="J20" s="1701"/>
      <c r="K20" s="1701"/>
      <c r="L20" s="1701"/>
      <c r="M20" s="1701"/>
      <c r="N20" s="1701"/>
      <c r="O20" s="1701"/>
      <c r="P20" s="117"/>
      <c r="Q20" s="326"/>
    </row>
    <row r="21" spans="2:17" ht="3.75" customHeight="1" x14ac:dyDescent="0.35">
      <c r="B21" s="302"/>
      <c r="C21" s="304"/>
      <c r="D21" s="117"/>
      <c r="E21" s="117"/>
      <c r="F21" s="117"/>
      <c r="G21" s="303"/>
      <c r="H21" s="303"/>
      <c r="I21" s="303"/>
      <c r="J21" s="303"/>
      <c r="K21" s="303"/>
      <c r="L21" s="303"/>
      <c r="M21" s="303"/>
      <c r="N21" s="303"/>
      <c r="O21" s="303"/>
      <c r="P21" s="117"/>
      <c r="Q21" s="326"/>
    </row>
    <row r="22" spans="2:17" x14ac:dyDescent="0.35">
      <c r="B22" s="302"/>
      <c r="C22" s="117"/>
      <c r="D22" s="117" t="s">
        <v>9</v>
      </c>
      <c r="E22" s="117"/>
      <c r="F22" s="117"/>
      <c r="G22" s="117"/>
      <c r="H22" s="117"/>
      <c r="I22" s="117"/>
      <c r="J22" s="117"/>
      <c r="K22" s="117"/>
      <c r="L22" s="322" t="s">
        <v>509</v>
      </c>
      <c r="M22"/>
      <c r="N22" s="117"/>
      <c r="O22" s="117"/>
      <c r="P22" s="117"/>
      <c r="Q22" s="326"/>
    </row>
    <row r="23" spans="2:17" ht="7.5" customHeight="1" x14ac:dyDescent="0.35">
      <c r="B23" s="302"/>
      <c r="C23" s="117"/>
      <c r="D23" s="117"/>
      <c r="E23" s="117"/>
      <c r="F23" s="117"/>
      <c r="G23" s="117"/>
      <c r="H23" s="117"/>
      <c r="I23" s="117"/>
      <c r="J23" s="117"/>
      <c r="K23" s="117"/>
      <c r="L23" s="308"/>
      <c r="M23" s="117"/>
      <c r="N23" s="308"/>
      <c r="O23" s="117"/>
      <c r="P23" s="117"/>
      <c r="Q23" s="326"/>
    </row>
    <row r="24" spans="2:17" x14ac:dyDescent="0.35">
      <c r="B24" s="302"/>
      <c r="C24" s="135" t="s">
        <v>10</v>
      </c>
      <c r="D24" s="117"/>
      <c r="E24" s="117"/>
      <c r="F24" s="117"/>
      <c r="G24" s="1697"/>
      <c r="H24" s="1697"/>
      <c r="I24" s="1697"/>
      <c r="J24" s="1697"/>
      <c r="K24" s="1697"/>
      <c r="L24" s="1697"/>
      <c r="M24" s="1697"/>
      <c r="N24" s="1697"/>
      <c r="O24" s="1697"/>
      <c r="P24" s="117"/>
      <c r="Q24" s="326"/>
    </row>
    <row r="25" spans="2:17" x14ac:dyDescent="0.35">
      <c r="B25" s="302"/>
      <c r="C25" s="117"/>
      <c r="D25" s="117"/>
      <c r="E25" s="117"/>
      <c r="F25" s="117"/>
      <c r="G25" s="307"/>
      <c r="H25" s="307"/>
      <c r="I25" s="307"/>
      <c r="J25" s="307"/>
      <c r="K25" s="307"/>
      <c r="L25" s="307"/>
      <c r="M25" s="307"/>
      <c r="N25" s="307"/>
      <c r="O25" s="307"/>
      <c r="P25" s="117"/>
      <c r="Q25" s="326"/>
    </row>
    <row r="26" spans="2:17" ht="15" thickBot="1" x14ac:dyDescent="0.4">
      <c r="B26" s="302"/>
      <c r="C26" s="309" t="s">
        <v>11</v>
      </c>
      <c r="D26" s="310"/>
      <c r="E26" s="310"/>
      <c r="F26" s="310"/>
      <c r="G26" s="310"/>
      <c r="H26" s="310"/>
      <c r="I26" s="310"/>
      <c r="J26" s="310"/>
      <c r="K26" s="310"/>
      <c r="L26" s="310"/>
      <c r="M26" s="310"/>
      <c r="N26" s="310"/>
      <c r="O26" s="310"/>
      <c r="P26" s="117"/>
      <c r="Q26" s="326"/>
    </row>
    <row r="27" spans="2:17" ht="3.75" customHeight="1" x14ac:dyDescent="0.35">
      <c r="B27" s="302"/>
      <c r="C27" s="311"/>
      <c r="D27" s="304"/>
      <c r="E27" s="117"/>
      <c r="F27" s="117"/>
      <c r="G27" s="303"/>
      <c r="H27" s="303"/>
      <c r="I27" s="303"/>
      <c r="J27" s="303"/>
      <c r="K27" s="303"/>
      <c r="L27" s="303"/>
      <c r="M27" s="303"/>
      <c r="N27" s="303"/>
      <c r="O27" s="303"/>
      <c r="P27" s="117"/>
      <c r="Q27" s="326"/>
    </row>
    <row r="28" spans="2:17" x14ac:dyDescent="0.35">
      <c r="B28" s="302"/>
      <c r="C28" s="311"/>
      <c r="D28" s="1703" t="s">
        <v>12</v>
      </c>
      <c r="E28" s="1703"/>
      <c r="F28" s="117"/>
      <c r="G28" s="1697"/>
      <c r="H28" s="1697"/>
      <c r="I28" s="1697"/>
      <c r="J28" s="1697"/>
      <c r="K28" s="1697"/>
      <c r="L28" s="1697"/>
      <c r="M28" s="1697"/>
      <c r="N28" s="1697"/>
      <c r="O28" s="1697"/>
      <c r="P28" s="117"/>
      <c r="Q28" s="326"/>
    </row>
    <row r="29" spans="2:17" ht="3.75" customHeight="1" x14ac:dyDescent="0.35">
      <c r="B29" s="302"/>
      <c r="C29" s="304"/>
      <c r="D29" s="117"/>
      <c r="E29" s="117"/>
      <c r="F29" s="117"/>
      <c r="G29" s="307"/>
      <c r="H29" s="307"/>
      <c r="I29" s="307"/>
      <c r="J29" s="307"/>
      <c r="K29" s="307"/>
      <c r="L29" s="307"/>
      <c r="M29" s="307"/>
      <c r="N29" s="307"/>
      <c r="O29" s="307"/>
      <c r="P29" s="117"/>
      <c r="Q29" s="326"/>
    </row>
    <row r="30" spans="2:17" x14ac:dyDescent="0.35">
      <c r="B30" s="302"/>
      <c r="C30" s="304"/>
      <c r="D30" s="117" t="s">
        <v>13</v>
      </c>
      <c r="E30" s="117"/>
      <c r="F30" s="117"/>
      <c r="G30" s="1701"/>
      <c r="H30" s="1701"/>
      <c r="I30" s="305" t="s">
        <v>14</v>
      </c>
      <c r="J30" s="1697"/>
      <c r="K30" s="1697"/>
      <c r="L30" s="305" t="s">
        <v>15</v>
      </c>
      <c r="M30" s="1697"/>
      <c r="N30" s="1697"/>
      <c r="O30" s="1697"/>
      <c r="P30" s="117"/>
      <c r="Q30" s="326"/>
    </row>
    <row r="31" spans="2:17" ht="3.75" customHeight="1" x14ac:dyDescent="0.35">
      <c r="B31" s="302"/>
      <c r="C31" s="311"/>
      <c r="D31" s="117"/>
      <c r="E31" s="117"/>
      <c r="F31" s="117"/>
      <c r="G31" s="303"/>
      <c r="H31" s="303"/>
      <c r="I31" s="303"/>
      <c r="J31" s="303"/>
      <c r="K31" s="303"/>
      <c r="L31" s="303"/>
      <c r="M31" s="303"/>
      <c r="N31" s="303"/>
      <c r="O31" s="303"/>
      <c r="P31" s="117"/>
      <c r="Q31" s="326"/>
    </row>
    <row r="32" spans="2:17" x14ac:dyDescent="0.35">
      <c r="B32" s="302"/>
      <c r="C32" s="311"/>
      <c r="D32" s="117" t="s">
        <v>16</v>
      </c>
      <c r="E32" s="117"/>
      <c r="F32" s="117"/>
      <c r="G32" s="1697"/>
      <c r="H32" s="1697"/>
      <c r="I32" s="117"/>
      <c r="J32" s="117"/>
      <c r="K32" s="305" t="s">
        <v>17</v>
      </c>
      <c r="L32" s="1697"/>
      <c r="M32" s="1697"/>
      <c r="N32" s="1697"/>
      <c r="O32" s="1697"/>
      <c r="P32" s="117"/>
      <c r="Q32" s="326"/>
    </row>
    <row r="33" spans="2:17" ht="3.75" customHeight="1" x14ac:dyDescent="0.35">
      <c r="B33" s="302"/>
      <c r="C33" s="311"/>
      <c r="D33" s="117"/>
      <c r="E33" s="117"/>
      <c r="F33" s="117"/>
      <c r="G33" s="303"/>
      <c r="H33" s="303"/>
      <c r="I33" s="303"/>
      <c r="J33" s="303"/>
      <c r="K33" s="303"/>
      <c r="L33" s="303"/>
      <c r="M33" s="303"/>
      <c r="N33" s="303"/>
      <c r="O33" s="303"/>
      <c r="P33" s="117"/>
      <c r="Q33" s="326"/>
    </row>
    <row r="34" spans="2:17" x14ac:dyDescent="0.35">
      <c r="B34" s="302"/>
      <c r="C34" s="311"/>
      <c r="D34" s="117" t="s">
        <v>18</v>
      </c>
      <c r="E34" s="117"/>
      <c r="F34" s="117"/>
      <c r="G34" s="1327"/>
      <c r="H34" s="305" t="s">
        <v>19</v>
      </c>
      <c r="I34" s="1328"/>
      <c r="J34" s="117"/>
      <c r="K34" s="305" t="s">
        <v>20</v>
      </c>
      <c r="L34" s="1716"/>
      <c r="M34" s="1697"/>
      <c r="N34" s="1697"/>
      <c r="O34" s="1697"/>
      <c r="P34" s="117"/>
      <c r="Q34" s="326"/>
    </row>
    <row r="35" spans="2:17" ht="3.75" customHeight="1" x14ac:dyDescent="0.35">
      <c r="B35" s="302"/>
      <c r="C35" s="118"/>
      <c r="D35" s="117"/>
      <c r="E35" s="117"/>
      <c r="F35" s="117"/>
      <c r="G35" s="303"/>
      <c r="H35" s="303"/>
      <c r="I35" s="303"/>
      <c r="J35" s="303"/>
      <c r="K35" s="303"/>
      <c r="L35" s="303"/>
      <c r="M35" s="303"/>
      <c r="N35" s="303"/>
      <c r="O35" s="303"/>
      <c r="P35" s="117"/>
      <c r="Q35" s="326"/>
    </row>
    <row r="36" spans="2:17" x14ac:dyDescent="0.35">
      <c r="B36" s="302"/>
      <c r="C36" s="311"/>
      <c r="D36" s="117" t="s">
        <v>21</v>
      </c>
      <c r="E36" s="117"/>
      <c r="F36" s="117"/>
      <c r="G36" s="1697"/>
      <c r="H36" s="1697"/>
      <c r="I36" s="1697"/>
      <c r="J36" s="1697"/>
      <c r="K36" s="1697"/>
      <c r="L36" s="1697"/>
      <c r="M36" s="1697"/>
      <c r="N36" s="1697"/>
      <c r="O36" s="1697"/>
      <c r="P36" s="117"/>
      <c r="Q36" s="326"/>
    </row>
    <row r="37" spans="2:17" ht="7.5" customHeight="1" x14ac:dyDescent="0.35">
      <c r="B37" s="302"/>
      <c r="C37" s="118"/>
      <c r="D37" s="117"/>
      <c r="E37" s="117"/>
      <c r="F37" s="117"/>
      <c r="G37" s="303"/>
      <c r="H37" s="303"/>
      <c r="I37" s="303"/>
      <c r="J37" s="303"/>
      <c r="K37" s="303"/>
      <c r="L37" s="303"/>
      <c r="M37" s="303"/>
      <c r="N37" s="303"/>
      <c r="O37" s="303"/>
      <c r="P37" s="117"/>
      <c r="Q37" s="326"/>
    </row>
    <row r="38" spans="2:17" ht="15" thickBot="1" x14ac:dyDescent="0.4">
      <c r="B38" s="302"/>
      <c r="C38" s="309" t="s">
        <v>470</v>
      </c>
      <c r="D38" s="310"/>
      <c r="E38" s="310"/>
      <c r="F38" s="310"/>
      <c r="G38" s="310"/>
      <c r="H38" s="310"/>
      <c r="I38" s="310"/>
      <c r="J38" s="310"/>
      <c r="K38" s="310"/>
      <c r="L38" s="310"/>
      <c r="M38" s="310"/>
      <c r="N38" s="310"/>
      <c r="O38" s="310"/>
      <c r="P38" s="117"/>
      <c r="Q38" s="326"/>
    </row>
    <row r="39" spans="2:17" ht="3.75" customHeight="1" x14ac:dyDescent="0.35">
      <c r="B39" s="302"/>
      <c r="C39" s="117"/>
      <c r="D39" s="117"/>
      <c r="E39" s="117"/>
      <c r="F39" s="117"/>
      <c r="G39" s="117"/>
      <c r="H39" s="117"/>
      <c r="I39" s="117"/>
      <c r="J39" s="117"/>
      <c r="K39" s="117"/>
      <c r="L39" s="117"/>
      <c r="M39" s="117"/>
      <c r="N39" s="117"/>
      <c r="O39" s="117"/>
      <c r="P39" s="117"/>
      <c r="Q39" s="326"/>
    </row>
    <row r="40" spans="2:17" x14ac:dyDescent="0.35">
      <c r="B40" s="302"/>
      <c r="C40" s="117"/>
      <c r="D40" s="117"/>
      <c r="E40" s="321" t="s">
        <v>22</v>
      </c>
      <c r="F40" s="323"/>
      <c r="G40" s="1714" t="s">
        <v>23</v>
      </c>
      <c r="H40" s="1704"/>
      <c r="I40" s="1715"/>
      <c r="J40" s="323"/>
      <c r="K40" s="308"/>
      <c r="L40" s="321" t="s">
        <v>24</v>
      </c>
      <c r="M40" s="323"/>
      <c r="N40"/>
      <c r="O40" s="117"/>
      <c r="P40" s="117"/>
      <c r="Q40" s="326"/>
    </row>
    <row r="41" spans="2:17" ht="3.75" customHeight="1" x14ac:dyDescent="0.35">
      <c r="B41" s="302"/>
      <c r="C41" s="117"/>
      <c r="D41" s="117"/>
      <c r="E41" s="321"/>
      <c r="F41" s="312"/>
      <c r="G41" s="1704"/>
      <c r="H41" s="1704"/>
      <c r="I41" s="1704"/>
      <c r="J41" s="313"/>
      <c r="K41" s="312"/>
      <c r="L41" s="117"/>
      <c r="M41" s="117"/>
      <c r="N41"/>
      <c r="O41" s="117"/>
      <c r="P41" s="117"/>
      <c r="Q41" s="326"/>
    </row>
    <row r="42" spans="2:17" x14ac:dyDescent="0.35">
      <c r="B42" s="302"/>
      <c r="C42" s="117"/>
      <c r="D42" s="117"/>
      <c r="E42" s="321" t="s">
        <v>25</v>
      </c>
      <c r="F42" s="323"/>
      <c r="G42" s="1714" t="s">
        <v>26</v>
      </c>
      <c r="H42" s="1704"/>
      <c r="I42" s="1715"/>
      <c r="J42" s="323"/>
      <c r="K42" s="314"/>
      <c r="L42" s="321" t="s">
        <v>27</v>
      </c>
      <c r="M42" s="323"/>
      <c r="N42"/>
      <c r="O42" s="117"/>
      <c r="P42" s="117"/>
      <c r="Q42" s="326"/>
    </row>
    <row r="43" spans="2:17" ht="3.75" customHeight="1" x14ac:dyDescent="0.35">
      <c r="B43" s="302"/>
      <c r="C43" s="117"/>
      <c r="D43" s="117"/>
      <c r="E43" s="321"/>
      <c r="F43" s="312"/>
      <c r="G43" s="1704"/>
      <c r="H43" s="1704"/>
      <c r="I43" s="1704"/>
      <c r="J43" s="313"/>
      <c r="K43" s="312"/>
      <c r="L43" s="117"/>
      <c r="M43" s="117"/>
      <c r="N43" s="117"/>
      <c r="O43" s="117"/>
      <c r="P43" s="117"/>
      <c r="Q43" s="326"/>
    </row>
    <row r="44" spans="2:17" x14ac:dyDescent="0.35">
      <c r="B44" s="302"/>
      <c r="C44" s="117"/>
      <c r="D44" s="117"/>
      <c r="E44" s="321" t="s">
        <v>28</v>
      </c>
      <c r="F44" s="323"/>
      <c r="G44" s="1714" t="s">
        <v>29</v>
      </c>
      <c r="H44" s="1704"/>
      <c r="I44" s="1715"/>
      <c r="J44" s="323"/>
      <c r="K44" s="308"/>
      <c r="L44" s="312"/>
      <c r="M44" s="312"/>
      <c r="N44" s="117"/>
      <c r="O44" s="117"/>
      <c r="P44" s="117"/>
      <c r="Q44" s="326"/>
    </row>
    <row r="45" spans="2:17" ht="3.75" customHeight="1" x14ac:dyDescent="0.35">
      <c r="B45" s="302"/>
      <c r="C45" s="117"/>
      <c r="D45" s="117"/>
      <c r="E45" s="312"/>
      <c r="F45" s="312"/>
      <c r="G45" s="312"/>
      <c r="H45" s="312"/>
      <c r="I45" s="312"/>
      <c r="J45" s="312"/>
      <c r="K45" s="312"/>
      <c r="L45" s="117"/>
      <c r="M45" s="117"/>
      <c r="N45" s="117"/>
      <c r="O45" s="117"/>
      <c r="P45" s="117"/>
      <c r="Q45" s="326"/>
    </row>
    <row r="46" spans="2:17" x14ac:dyDescent="0.35">
      <c r="B46" s="302"/>
      <c r="C46" s="117"/>
      <c r="D46" s="117"/>
      <c r="E46" s="1326" t="s">
        <v>30</v>
      </c>
      <c r="F46" s="323"/>
      <c r="G46" s="1714" t="s">
        <v>31</v>
      </c>
      <c r="H46" s="1704"/>
      <c r="I46" s="1715"/>
      <c r="J46" s="323"/>
      <c r="K46" s="315"/>
      <c r="L46" s="117"/>
      <c r="M46" s="117"/>
      <c r="N46" s="117"/>
      <c r="O46" s="117"/>
      <c r="P46" s="117"/>
      <c r="Q46" s="326"/>
    </row>
    <row r="47" spans="2:17" ht="3.75" customHeight="1" x14ac:dyDescent="0.35">
      <c r="B47" s="302"/>
      <c r="C47" s="117"/>
      <c r="D47" s="117"/>
      <c r="E47" s="321"/>
      <c r="F47" s="308"/>
      <c r="G47" s="321"/>
      <c r="H47" s="321"/>
      <c r="I47" s="321"/>
      <c r="J47" s="315"/>
      <c r="K47" s="315"/>
      <c r="L47" s="117"/>
      <c r="M47" s="117"/>
      <c r="N47" s="117"/>
      <c r="O47" s="117"/>
      <c r="P47" s="117"/>
      <c r="Q47" s="326"/>
    </row>
    <row r="48" spans="2:17" x14ac:dyDescent="0.35">
      <c r="B48" s="302"/>
      <c r="C48" s="117"/>
      <c r="D48" s="117" t="s">
        <v>32</v>
      </c>
      <c r="E48" s="117"/>
      <c r="F48" s="117"/>
      <c r="G48" s="312"/>
      <c r="H48" s="117"/>
      <c r="I48" s="316"/>
      <c r="J48" s="315"/>
      <c r="K48" s="315"/>
      <c r="L48" s="117"/>
      <c r="M48" s="117"/>
      <c r="N48" s="117"/>
      <c r="O48" s="117"/>
      <c r="P48" s="117"/>
      <c r="Q48" s="326"/>
    </row>
    <row r="49" spans="2:17" ht="3.75" customHeight="1" x14ac:dyDescent="0.35">
      <c r="B49" s="302"/>
      <c r="C49" s="117"/>
      <c r="D49" s="117"/>
      <c r="E49" s="117"/>
      <c r="F49" s="312"/>
      <c r="G49" s="312"/>
      <c r="H49" s="117"/>
      <c r="I49" s="316"/>
      <c r="J49" s="315"/>
      <c r="K49" s="315"/>
      <c r="L49" s="117"/>
      <c r="M49" s="117"/>
      <c r="N49" s="117"/>
      <c r="O49" s="117"/>
      <c r="P49" s="117"/>
      <c r="Q49" s="326"/>
    </row>
    <row r="50" spans="2:17" x14ac:dyDescent="0.35">
      <c r="B50" s="302"/>
      <c r="C50" s="117"/>
      <c r="D50" s="1705"/>
      <c r="E50" s="1706"/>
      <c r="F50" s="1706"/>
      <c r="G50" s="1706"/>
      <c r="H50" s="1706"/>
      <c r="I50" s="1706"/>
      <c r="J50" s="1706"/>
      <c r="K50" s="1706"/>
      <c r="L50" s="1706"/>
      <c r="M50" s="1706"/>
      <c r="N50" s="1706"/>
      <c r="O50" s="1707"/>
      <c r="P50" s="117"/>
      <c r="Q50" s="326"/>
    </row>
    <row r="51" spans="2:17" x14ac:dyDescent="0.35">
      <c r="B51" s="302"/>
      <c r="C51" s="117"/>
      <c r="D51" s="1708"/>
      <c r="E51" s="1709"/>
      <c r="F51" s="1709"/>
      <c r="G51" s="1709"/>
      <c r="H51" s="1709"/>
      <c r="I51" s="1709"/>
      <c r="J51" s="1709"/>
      <c r="K51" s="1709"/>
      <c r="L51" s="1709"/>
      <c r="M51" s="1709"/>
      <c r="N51" s="1709"/>
      <c r="O51" s="1710"/>
      <c r="P51" s="117"/>
      <c r="Q51" s="326"/>
    </row>
    <row r="52" spans="2:17" x14ac:dyDescent="0.35">
      <c r="B52" s="302"/>
      <c r="C52" s="117"/>
      <c r="D52" s="1708"/>
      <c r="E52" s="1709"/>
      <c r="F52" s="1709"/>
      <c r="G52" s="1709"/>
      <c r="H52" s="1709"/>
      <c r="I52" s="1709"/>
      <c r="J52" s="1709"/>
      <c r="K52" s="1709"/>
      <c r="L52" s="1709"/>
      <c r="M52" s="1709"/>
      <c r="N52" s="1709"/>
      <c r="O52" s="1710"/>
      <c r="P52" s="117"/>
      <c r="Q52" s="326"/>
    </row>
    <row r="53" spans="2:17" x14ac:dyDescent="0.35">
      <c r="B53" s="302"/>
      <c r="C53" s="117"/>
      <c r="D53" s="1708"/>
      <c r="E53" s="1709"/>
      <c r="F53" s="1709"/>
      <c r="G53" s="1709"/>
      <c r="H53" s="1709"/>
      <c r="I53" s="1709"/>
      <c r="J53" s="1709"/>
      <c r="K53" s="1709"/>
      <c r="L53" s="1709"/>
      <c r="M53" s="1709"/>
      <c r="N53" s="1709"/>
      <c r="O53" s="1710"/>
      <c r="P53" s="117"/>
      <c r="Q53" s="326"/>
    </row>
    <row r="54" spans="2:17" x14ac:dyDescent="0.35">
      <c r="B54" s="302"/>
      <c r="C54" s="117"/>
      <c r="D54" s="1711"/>
      <c r="E54" s="1712"/>
      <c r="F54" s="1712"/>
      <c r="G54" s="1712"/>
      <c r="H54" s="1712"/>
      <c r="I54" s="1712"/>
      <c r="J54" s="1712"/>
      <c r="K54" s="1712"/>
      <c r="L54" s="1712"/>
      <c r="M54" s="1712"/>
      <c r="N54" s="1712"/>
      <c r="O54" s="1713"/>
      <c r="P54" s="117"/>
      <c r="Q54" s="326"/>
    </row>
    <row r="55" spans="2:17" ht="15" customHeight="1" thickBot="1" x14ac:dyDescent="0.4">
      <c r="B55" s="302"/>
      <c r="C55" s="117"/>
      <c r="D55" s="317"/>
      <c r="E55" s="317"/>
      <c r="F55" s="317"/>
      <c r="G55" s="317"/>
      <c r="H55" s="317"/>
      <c r="I55" s="317"/>
      <c r="J55" s="317"/>
      <c r="K55" s="317"/>
      <c r="L55" s="317"/>
      <c r="M55" s="317"/>
      <c r="N55" s="317"/>
      <c r="O55" s="317"/>
      <c r="P55" s="117"/>
      <c r="Q55" s="326"/>
    </row>
    <row r="56" spans="2:17" ht="15" customHeight="1" thickBot="1" x14ac:dyDescent="0.4">
      <c r="B56" s="302"/>
      <c r="C56" s="117"/>
      <c r="D56" s="17" t="s">
        <v>33</v>
      </c>
      <c r="E56" s="317"/>
      <c r="F56" s="510"/>
      <c r="G56" s="318" t="str">
        <f>IF(F56&gt;1,"STOP!","")</f>
        <v/>
      </c>
      <c r="H56" s="1698" t="str">
        <f>IF(G56="STOP!","Projects incorporating more than one Site must submit a multiple-Site set of Forms. Please contact Sean Harrington via email at sean.harrington@commerce.wa.gov to request a set tailored for your Project","")</f>
        <v/>
      </c>
      <c r="I56" s="1698"/>
      <c r="J56" s="1698"/>
      <c r="K56" s="1698"/>
      <c r="L56" s="1698"/>
      <c r="M56" s="1698"/>
      <c r="N56" s="1698"/>
      <c r="O56" s="319"/>
      <c r="P56" s="117"/>
      <c r="Q56" s="326"/>
    </row>
    <row r="57" spans="2:17" ht="15" customHeight="1" thickBot="1" x14ac:dyDescent="0.4">
      <c r="B57" s="302"/>
      <c r="C57" s="117"/>
      <c r="D57" s="317"/>
      <c r="E57" s="317"/>
      <c r="F57" s="317"/>
      <c r="G57" s="317"/>
      <c r="H57" s="1698"/>
      <c r="I57" s="1698"/>
      <c r="J57" s="1698"/>
      <c r="K57" s="1698"/>
      <c r="L57" s="1698"/>
      <c r="M57" s="1698"/>
      <c r="N57" s="1698"/>
      <c r="O57" s="319"/>
      <c r="P57" s="117"/>
      <c r="Q57" s="326"/>
    </row>
    <row r="58" spans="2:17" ht="15" customHeight="1" thickTop="1" thickBot="1" x14ac:dyDescent="0.4">
      <c r="B58" s="302"/>
      <c r="C58" s="117"/>
      <c r="D58" s="135" t="s">
        <v>35</v>
      </c>
      <c r="E58" s="117"/>
      <c r="F58" s="1201"/>
      <c r="G58" s="117"/>
      <c r="H58" s="1698"/>
      <c r="I58" s="1698"/>
      <c r="J58" s="1698"/>
      <c r="K58" s="1698"/>
      <c r="L58" s="1698"/>
      <c r="M58" s="1698"/>
      <c r="N58" s="1698"/>
      <c r="O58" s="319"/>
      <c r="P58" s="117"/>
      <c r="Q58" s="326"/>
    </row>
    <row r="59" spans="2:17" ht="15" customHeight="1" thickTop="1" x14ac:dyDescent="0.35">
      <c r="B59" s="302"/>
      <c r="C59" s="117"/>
      <c r="D59" s="320"/>
      <c r="E59" s="117"/>
      <c r="F59" s="117"/>
      <c r="G59" s="117"/>
      <c r="H59" s="1698"/>
      <c r="I59" s="1698"/>
      <c r="J59" s="1698"/>
      <c r="K59" s="1698"/>
      <c r="L59" s="1698"/>
      <c r="M59" s="1698"/>
      <c r="N59" s="1698"/>
      <c r="O59" s="319"/>
      <c r="P59" s="117"/>
      <c r="Q59" s="326"/>
    </row>
    <row r="60" spans="2:17" ht="15" customHeight="1" x14ac:dyDescent="0.35">
      <c r="B60" s="302"/>
      <c r="C60" s="117"/>
      <c r="D60" s="117"/>
      <c r="E60" s="321"/>
      <c r="F60" s="308"/>
      <c r="G60" s="321"/>
      <c r="H60" s="321"/>
      <c r="I60" s="321"/>
      <c r="J60" s="315"/>
      <c r="K60" s="315"/>
      <c r="L60" s="117"/>
      <c r="M60" s="117"/>
      <c r="N60" s="117"/>
      <c r="O60" s="117"/>
      <c r="P60" s="117"/>
      <c r="Q60" s="326"/>
    </row>
    <row r="61" spans="2:17" ht="3.75" customHeight="1" thickBot="1" x14ac:dyDescent="0.4">
      <c r="B61" s="471"/>
      <c r="C61" s="290"/>
      <c r="D61" s="290"/>
      <c r="E61" s="290"/>
      <c r="F61" s="290"/>
      <c r="G61" s="290"/>
      <c r="H61" s="290"/>
      <c r="I61" s="290"/>
      <c r="J61" s="290"/>
      <c r="K61" s="1534"/>
      <c r="L61" s="290"/>
      <c r="M61" s="290"/>
      <c r="N61" s="290"/>
      <c r="O61" s="290"/>
      <c r="P61" s="290"/>
      <c r="Q61" s="472"/>
    </row>
  </sheetData>
  <sheetProtection algorithmName="SHA-512" hashValue="FxjEPFHJ1kjSGKCm/y0ELxyh3fu8R8wouYJdeuk4JpIzZG0RkW9nLWnJQA8CZM3UO5d0a2PCs9ujrAJyvtYMAA==" saltValue="pGkgwXs1C41cqvZ0M84y8Q==" spinCount="100000" sheet="1" formatCells="0" formatColumns="0" formatRows="0"/>
  <mergeCells count="28">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 ref="G36:O36"/>
    <mergeCell ref="H56:N59"/>
    <mergeCell ref="G5:O5"/>
    <mergeCell ref="G8:O8"/>
    <mergeCell ref="G10:O10"/>
    <mergeCell ref="G16:O16"/>
    <mergeCell ref="G18:O18"/>
    <mergeCell ref="G24:O24"/>
    <mergeCell ref="G12:H12"/>
    <mergeCell ref="J12:O12"/>
    <mergeCell ref="G20:H20"/>
    <mergeCell ref="J20:O20"/>
  </mergeCells>
  <conditionalFormatting sqref="F40 F42 F44 F46 J40 J42 J44 J46 M40 M42">
    <cfRule type="cellIs" dxfId="142" priority="3" operator="equal">
      <formula>"X"</formula>
    </cfRule>
  </conditionalFormatting>
  <conditionalFormatting sqref="H56:N59">
    <cfRule type="containsText" dxfId="141" priority="2" operator="containsText" text="projects">
      <formula>NOT(ISERROR(SEARCH("projects",H56)))</formula>
    </cfRule>
  </conditionalFormatting>
  <conditionalFormatting sqref="G56">
    <cfRule type="containsText" dxfId="140" priority="1" operator="containsText" text="STOP">
      <formula>NOT(ISERROR(SEARCH("STOP",G56)))</formula>
    </cfRule>
  </conditionalFormatting>
  <dataValidations count="2">
    <dataValidation type="list" allowBlank="1" showInputMessage="1" showErrorMessage="1" sqref="L22" xr:uid="{00000000-0002-0000-0500-000000000000}">
      <formula1>Yes_or_No</formula1>
    </dataValidation>
    <dataValidation type="list" allowBlank="1" showInputMessage="1" showErrorMessage="1" sqref="F40 F42 F44 F46 J40 J42 J44 J46 M40 M42" xr:uid="{00000000-0002-0000-0500-000001000000}">
      <formula1>Enable</formula1>
    </dataValidation>
  </dataValidations>
  <pageMargins left="0.7" right="0.7" top="0.75" bottom="0.75" header="0.3" footer="0.3"/>
  <pageSetup scale="92" orientation="portrait" r:id="rId1"/>
  <headerFooter>
    <oddFooter>&amp;LForm 1
Project Summary&amp;CCFA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V46"/>
  <sheetViews>
    <sheetView showGridLines="0" topLeftCell="A13" zoomScaleNormal="100" workbookViewId="0">
      <selection activeCell="I31" sqref="I31"/>
    </sheetView>
  </sheetViews>
  <sheetFormatPr defaultColWidth="9.1796875" defaultRowHeight="14.5" x14ac:dyDescent="0.35"/>
  <cols>
    <col min="1" max="2" width="1.7265625" style="324" customWidth="1"/>
    <col min="3" max="3" width="25.81640625" style="324" customWidth="1"/>
    <col min="4" max="5" width="5.453125" style="324" bestFit="1" customWidth="1"/>
    <col min="6" max="6" width="6.7265625" style="324" bestFit="1" customWidth="1"/>
    <col min="7" max="7" width="6.1796875" style="324" bestFit="1" customWidth="1"/>
    <col min="8" max="8" width="5.453125" style="324" bestFit="1" customWidth="1"/>
    <col min="9" max="9" width="6.1796875" style="324" bestFit="1" customWidth="1"/>
    <col min="10" max="10" width="5.453125" style="324" bestFit="1" customWidth="1"/>
    <col min="11" max="11" width="5.7265625" style="324" bestFit="1" customWidth="1"/>
    <col min="12" max="13" width="12.1796875" style="324" customWidth="1"/>
    <col min="14" max="14" width="12.26953125" style="324" bestFit="1" customWidth="1"/>
    <col min="15" max="15" width="11" style="324" bestFit="1" customWidth="1"/>
    <col min="16" max="16" width="4.54296875" style="324" customWidth="1"/>
    <col min="17" max="18" width="9.1796875" style="324"/>
    <col min="19" max="19" width="10.1796875" style="324" customWidth="1"/>
    <col min="20" max="20" width="14.54296875" style="324" customWidth="1"/>
    <col min="21" max="21" width="6" style="324" customWidth="1"/>
    <col min="22" max="22" width="1.7265625" style="324" customWidth="1"/>
    <col min="23" max="16384" width="9.1796875" style="324"/>
  </cols>
  <sheetData>
    <row r="1" spans="2:22" ht="9" customHeight="1" thickBot="1" x14ac:dyDescent="0.4"/>
    <row r="2" spans="2:22" ht="9" customHeight="1" x14ac:dyDescent="0.35">
      <c r="B2" s="1262"/>
      <c r="C2" s="1263"/>
      <c r="D2" s="1263"/>
      <c r="E2" s="1263"/>
      <c r="F2" s="1263"/>
      <c r="G2" s="1263"/>
      <c r="H2" s="1263"/>
      <c r="I2" s="1263"/>
      <c r="J2" s="1263"/>
      <c r="K2" s="1263"/>
      <c r="L2" s="1263"/>
      <c r="M2" s="1263"/>
      <c r="N2" s="1263"/>
      <c r="O2" s="1535"/>
      <c r="P2" s="1535"/>
      <c r="Q2" s="1535"/>
      <c r="R2" s="1535"/>
      <c r="S2" s="1535"/>
      <c r="T2" s="1535"/>
      <c r="U2" s="1536"/>
      <c r="V2" s="1537"/>
    </row>
    <row r="3" spans="2:22" ht="18.5" x14ac:dyDescent="0.45">
      <c r="B3" s="1264"/>
      <c r="C3" s="1702" t="s">
        <v>43</v>
      </c>
      <c r="D3" s="1702"/>
      <c r="E3" s="1702"/>
      <c r="F3" s="1702"/>
      <c r="G3" s="1702"/>
      <c r="H3" s="1702"/>
      <c r="I3" s="1702"/>
      <c r="J3" s="1702"/>
      <c r="K3" s="1702"/>
      <c r="L3" s="1702"/>
      <c r="M3" s="1702"/>
      <c r="N3" s="1702"/>
      <c r="O3" s="1702"/>
      <c r="P3" s="1702"/>
      <c r="Q3" s="1702"/>
      <c r="R3" s="1702"/>
      <c r="S3" s="1702"/>
      <c r="T3" s="1702"/>
      <c r="U3" s="913"/>
      <c r="V3" s="1265"/>
    </row>
    <row r="4" spans="2:22" x14ac:dyDescent="0.35">
      <c r="B4" s="1264"/>
      <c r="C4" s="120"/>
      <c r="D4" s="120"/>
      <c r="E4" s="120"/>
      <c r="F4" s="120"/>
      <c r="G4" s="120"/>
      <c r="H4" s="120"/>
      <c r="I4" s="120"/>
      <c r="J4" s="120"/>
      <c r="K4" s="120"/>
      <c r="L4" s="120"/>
      <c r="M4" s="120"/>
      <c r="N4" s="120"/>
      <c r="O4"/>
      <c r="P4"/>
      <c r="Q4"/>
      <c r="R4"/>
      <c r="S4"/>
      <c r="T4"/>
      <c r="U4"/>
      <c r="V4" s="1265"/>
    </row>
    <row r="5" spans="2:22" ht="15" thickBot="1" x14ac:dyDescent="0.4">
      <c r="B5" s="1264"/>
      <c r="C5" s="1750" t="str">
        <f>IF('1'!G5="","Enter Project Name on Form 1",(CONCATENATE("Project Name: ",'1'!G5)))</f>
        <v>Enter Project Name on Form 1</v>
      </c>
      <c r="D5" s="1750"/>
      <c r="E5" s="1750"/>
      <c r="F5" s="1750"/>
      <c r="G5" s="1750"/>
      <c r="H5" s="1750"/>
      <c r="I5" s="1750"/>
      <c r="J5" s="1750"/>
      <c r="K5" s="1750"/>
      <c r="L5" s="1750"/>
      <c r="M5" s="1750"/>
      <c r="N5" s="1750"/>
      <c r="O5" s="1750"/>
      <c r="P5" s="1750"/>
      <c r="Q5"/>
      <c r="R5"/>
      <c r="S5"/>
      <c r="T5"/>
      <c r="U5"/>
      <c r="V5" s="1265"/>
    </row>
    <row r="6" spans="2:22" ht="15" thickBot="1" x14ac:dyDescent="0.4">
      <c r="B6" s="1264"/>
      <c r="C6" s="120"/>
      <c r="D6" s="120"/>
      <c r="E6" s="120"/>
      <c r="F6" s="120"/>
      <c r="G6" s="120"/>
      <c r="H6" s="120"/>
      <c r="I6" s="120"/>
      <c r="J6" s="120"/>
      <c r="K6" s="120"/>
      <c r="L6" s="120"/>
      <c r="M6" s="120"/>
      <c r="N6" s="120"/>
      <c r="O6"/>
      <c r="P6"/>
      <c r="Q6"/>
      <c r="R6"/>
      <c r="S6"/>
      <c r="T6"/>
      <c r="U6"/>
      <c r="V6" s="1265"/>
    </row>
    <row r="7" spans="2:22" ht="60" x14ac:dyDescent="0.35">
      <c r="B7" s="1264"/>
      <c r="C7" s="1234" t="s">
        <v>472</v>
      </c>
      <c r="D7" s="1719" t="s">
        <v>560</v>
      </c>
      <c r="E7" s="1720"/>
      <c r="F7" s="1720"/>
      <c r="G7" s="1720"/>
      <c r="H7" s="1720"/>
      <c r="I7" s="1720"/>
      <c r="J7" s="1719" t="s">
        <v>561</v>
      </c>
      <c r="K7" s="1720"/>
      <c r="L7" s="1720"/>
      <c r="M7" s="1720"/>
      <c r="N7" s="1740" t="s">
        <v>44</v>
      </c>
      <c r="O7" s="1741"/>
      <c r="P7" s="1742"/>
      <c r="Q7" s="1760" t="s">
        <v>45</v>
      </c>
      <c r="R7" s="1761"/>
      <c r="S7" s="789" t="s">
        <v>46</v>
      </c>
      <c r="T7" s="1329" t="s">
        <v>688</v>
      </c>
      <c r="U7" s="1470"/>
      <c r="V7" s="1265"/>
    </row>
    <row r="8" spans="2:22" ht="15" customHeight="1" x14ac:dyDescent="0.35">
      <c r="B8" s="1264"/>
      <c r="C8" s="1231"/>
      <c r="D8" s="1721"/>
      <c r="E8" s="1722"/>
      <c r="F8" s="1722"/>
      <c r="G8" s="1722"/>
      <c r="H8" s="1722"/>
      <c r="I8" s="1722"/>
      <c r="J8" s="1721"/>
      <c r="K8" s="1722"/>
      <c r="L8" s="1722"/>
      <c r="M8" s="1722"/>
      <c r="N8" s="1743" t="s">
        <v>509</v>
      </c>
      <c r="O8" s="1744"/>
      <c r="P8" s="1745"/>
      <c r="Q8" s="1762" t="s">
        <v>509</v>
      </c>
      <c r="R8" s="1763"/>
      <c r="S8" s="1232"/>
      <c r="T8" s="1233"/>
      <c r="U8" s="1538"/>
      <c r="V8" s="1265"/>
    </row>
    <row r="9" spans="2:22" x14ac:dyDescent="0.35">
      <c r="B9" s="1264"/>
      <c r="C9" s="1229"/>
      <c r="D9" s="1717"/>
      <c r="E9" s="1718"/>
      <c r="F9" s="1718"/>
      <c r="G9" s="1718"/>
      <c r="H9" s="1718"/>
      <c r="I9" s="1718"/>
      <c r="J9" s="1717"/>
      <c r="K9" s="1718"/>
      <c r="L9" s="1718"/>
      <c r="M9" s="1718"/>
      <c r="N9" s="1735"/>
      <c r="O9" s="1736"/>
      <c r="P9" s="1737"/>
      <c r="Q9" s="1738"/>
      <c r="R9" s="1739"/>
      <c r="S9" s="1036"/>
      <c r="T9" s="1220"/>
      <c r="U9" s="1538"/>
      <c r="V9" s="1265"/>
    </row>
    <row r="10" spans="2:22" x14ac:dyDescent="0.35">
      <c r="B10" s="1264"/>
      <c r="C10" s="1229"/>
      <c r="D10" s="1717"/>
      <c r="E10" s="1718"/>
      <c r="F10" s="1718"/>
      <c r="G10" s="1718"/>
      <c r="H10" s="1718"/>
      <c r="I10" s="1718"/>
      <c r="J10" s="1717"/>
      <c r="K10" s="1718"/>
      <c r="L10" s="1718"/>
      <c r="M10" s="1718"/>
      <c r="N10" s="1735"/>
      <c r="O10" s="1736"/>
      <c r="P10" s="1737"/>
      <c r="Q10" s="1738"/>
      <c r="R10" s="1739"/>
      <c r="S10" s="1036"/>
      <c r="T10" s="1220"/>
      <c r="U10" s="1538"/>
      <c r="V10" s="1265"/>
    </row>
    <row r="11" spans="2:22" x14ac:dyDescent="0.35">
      <c r="B11" s="1264"/>
      <c r="C11" s="1229"/>
      <c r="D11" s="1717"/>
      <c r="E11" s="1718"/>
      <c r="F11" s="1718"/>
      <c r="G11" s="1718"/>
      <c r="H11" s="1718"/>
      <c r="I11" s="1718"/>
      <c r="J11" s="1717"/>
      <c r="K11" s="1718"/>
      <c r="L11" s="1718"/>
      <c r="M11" s="1718"/>
      <c r="N11" s="1735"/>
      <c r="O11" s="1736"/>
      <c r="P11" s="1737"/>
      <c r="Q11" s="1738"/>
      <c r="R11" s="1739"/>
      <c r="S11" s="1036"/>
      <c r="T11" s="1220"/>
      <c r="U11" s="1538"/>
      <c r="V11" s="1265"/>
    </row>
    <row r="12" spans="2:22" x14ac:dyDescent="0.35">
      <c r="B12" s="1264"/>
      <c r="C12" s="1229"/>
      <c r="D12" s="1717"/>
      <c r="E12" s="1718"/>
      <c r="F12" s="1718"/>
      <c r="G12" s="1718"/>
      <c r="H12" s="1718"/>
      <c r="I12" s="1718"/>
      <c r="J12" s="1717"/>
      <c r="K12" s="1718"/>
      <c r="L12" s="1718"/>
      <c r="M12" s="1718"/>
      <c r="N12" s="1735"/>
      <c r="O12" s="1736"/>
      <c r="P12" s="1737"/>
      <c r="Q12" s="1738"/>
      <c r="R12" s="1739"/>
      <c r="S12" s="1036"/>
      <c r="T12" s="1220"/>
      <c r="U12" s="1538"/>
      <c r="V12" s="1265"/>
    </row>
    <row r="13" spans="2:22" x14ac:dyDescent="0.35">
      <c r="B13" s="1264"/>
      <c r="C13" s="1229"/>
      <c r="D13" s="1717"/>
      <c r="E13" s="1718"/>
      <c r="F13" s="1718"/>
      <c r="G13" s="1718"/>
      <c r="H13" s="1718"/>
      <c r="I13" s="1718"/>
      <c r="J13" s="1717"/>
      <c r="K13" s="1718"/>
      <c r="L13" s="1718"/>
      <c r="M13" s="1718"/>
      <c r="N13" s="1735"/>
      <c r="O13" s="1736"/>
      <c r="P13" s="1737"/>
      <c r="Q13" s="1738"/>
      <c r="R13" s="1739"/>
      <c r="S13" s="1036"/>
      <c r="T13" s="1220"/>
      <c r="U13" s="1538"/>
      <c r="V13" s="1265"/>
    </row>
    <row r="14" spans="2:22" x14ac:dyDescent="0.35">
      <c r="B14" s="1264"/>
      <c r="C14" s="1230"/>
      <c r="D14" s="1717"/>
      <c r="E14" s="1718"/>
      <c r="F14" s="1718"/>
      <c r="G14" s="1718"/>
      <c r="H14" s="1718"/>
      <c r="I14" s="1718"/>
      <c r="J14" s="1717"/>
      <c r="K14" s="1718"/>
      <c r="L14" s="1718"/>
      <c r="M14" s="1718"/>
      <c r="N14" s="1735"/>
      <c r="O14" s="1736"/>
      <c r="P14" s="1737"/>
      <c r="Q14" s="1746"/>
      <c r="R14" s="1747"/>
      <c r="S14" s="1036"/>
      <c r="T14" s="1220"/>
      <c r="U14" s="1538"/>
      <c r="V14" s="1265"/>
    </row>
    <row r="15" spans="2:22" x14ac:dyDescent="0.35">
      <c r="B15" s="1264"/>
      <c r="C15" s="1229"/>
      <c r="D15" s="1717"/>
      <c r="E15" s="1718"/>
      <c r="F15" s="1718"/>
      <c r="G15" s="1718"/>
      <c r="H15" s="1718"/>
      <c r="I15" s="1718"/>
      <c r="J15" s="1717"/>
      <c r="K15" s="1718"/>
      <c r="L15" s="1718"/>
      <c r="M15" s="1718"/>
      <c r="N15" s="1735"/>
      <c r="O15" s="1736"/>
      <c r="P15" s="1737"/>
      <c r="Q15" s="1738"/>
      <c r="R15" s="1739"/>
      <c r="S15" s="1036"/>
      <c r="T15" s="1220"/>
      <c r="U15" s="1538"/>
      <c r="V15" s="1265"/>
    </row>
    <row r="16" spans="2:22" x14ac:dyDescent="0.35">
      <c r="B16" s="1264"/>
      <c r="C16" s="1229"/>
      <c r="D16" s="1717"/>
      <c r="E16" s="1718"/>
      <c r="F16" s="1718"/>
      <c r="G16" s="1718"/>
      <c r="H16" s="1718"/>
      <c r="I16" s="1718"/>
      <c r="J16" s="1717"/>
      <c r="K16" s="1718"/>
      <c r="L16" s="1718"/>
      <c r="M16" s="1718"/>
      <c r="N16" s="1735"/>
      <c r="O16" s="1736"/>
      <c r="P16" s="1737"/>
      <c r="Q16" s="1738"/>
      <c r="R16" s="1739"/>
      <c r="S16" s="1036"/>
      <c r="T16" s="1220"/>
      <c r="U16" s="1538"/>
      <c r="V16" s="1265"/>
    </row>
    <row r="17" spans="2:22" x14ac:dyDescent="0.35">
      <c r="B17" s="1264"/>
      <c r="C17" s="1229"/>
      <c r="D17" s="1717"/>
      <c r="E17" s="1718"/>
      <c r="F17" s="1718"/>
      <c r="G17" s="1718"/>
      <c r="H17" s="1718"/>
      <c r="I17" s="1718"/>
      <c r="J17" s="1717"/>
      <c r="K17" s="1718"/>
      <c r="L17" s="1718"/>
      <c r="M17" s="1718"/>
      <c r="N17" s="1735"/>
      <c r="O17" s="1736"/>
      <c r="P17" s="1737"/>
      <c r="Q17" s="1738"/>
      <c r="R17" s="1739"/>
      <c r="S17" s="1036"/>
      <c r="T17" s="1220"/>
      <c r="U17" s="1538"/>
      <c r="V17" s="1265"/>
    </row>
    <row r="18" spans="2:22" x14ac:dyDescent="0.35">
      <c r="B18" s="1264"/>
      <c r="C18" s="1229"/>
      <c r="D18" s="1717"/>
      <c r="E18" s="1718"/>
      <c r="F18" s="1718"/>
      <c r="G18" s="1718"/>
      <c r="H18" s="1718"/>
      <c r="I18" s="1718"/>
      <c r="J18" s="1717"/>
      <c r="K18" s="1718"/>
      <c r="L18" s="1718"/>
      <c r="M18" s="1718"/>
      <c r="N18" s="1735"/>
      <c r="O18" s="1736"/>
      <c r="P18" s="1737"/>
      <c r="Q18" s="1738"/>
      <c r="R18" s="1739"/>
      <c r="S18" s="1036"/>
      <c r="T18" s="1220"/>
      <c r="U18" s="1538"/>
      <c r="V18" s="1265"/>
    </row>
    <row r="19" spans="2:22" x14ac:dyDescent="0.35">
      <c r="B19" s="1264"/>
      <c r="C19" s="1229"/>
      <c r="D19" s="1717"/>
      <c r="E19" s="1718"/>
      <c r="F19" s="1718"/>
      <c r="G19" s="1718"/>
      <c r="H19" s="1718"/>
      <c r="I19" s="1718"/>
      <c r="J19" s="1717"/>
      <c r="K19" s="1718"/>
      <c r="L19" s="1718"/>
      <c r="M19" s="1718"/>
      <c r="N19" s="1735"/>
      <c r="O19" s="1736"/>
      <c r="P19" s="1737"/>
      <c r="Q19" s="1738"/>
      <c r="R19" s="1739"/>
      <c r="S19" s="1036"/>
      <c r="T19" s="1220"/>
      <c r="U19" s="1538"/>
      <c r="V19" s="1265"/>
    </row>
    <row r="20" spans="2:22" x14ac:dyDescent="0.35">
      <c r="B20" s="1264"/>
      <c r="C20" s="1230"/>
      <c r="D20" s="1717"/>
      <c r="E20" s="1718"/>
      <c r="F20" s="1718"/>
      <c r="G20" s="1718"/>
      <c r="H20" s="1718"/>
      <c r="I20" s="1718"/>
      <c r="J20" s="1717"/>
      <c r="K20" s="1718"/>
      <c r="L20" s="1718"/>
      <c r="M20" s="1718"/>
      <c r="N20" s="1735"/>
      <c r="O20" s="1736"/>
      <c r="P20" s="1737"/>
      <c r="Q20" s="1746"/>
      <c r="R20" s="1747"/>
      <c r="S20" s="1036"/>
      <c r="T20" s="1220"/>
      <c r="U20" s="1538"/>
      <c r="V20" s="1265"/>
    </row>
    <row r="21" spans="2:22" x14ac:dyDescent="0.35">
      <c r="B21" s="1264"/>
      <c r="C21" s="1230"/>
      <c r="D21" s="1723"/>
      <c r="E21" s="1724"/>
      <c r="F21" s="1724"/>
      <c r="G21" s="1724"/>
      <c r="H21" s="1724"/>
      <c r="I21" s="1724"/>
      <c r="J21" s="1723"/>
      <c r="K21" s="1724"/>
      <c r="L21" s="1724"/>
      <c r="M21" s="1724"/>
      <c r="N21" s="1757"/>
      <c r="O21" s="1758"/>
      <c r="P21" s="1759"/>
      <c r="Q21" s="1751"/>
      <c r="R21" s="1752"/>
      <c r="S21" s="1036"/>
      <c r="T21" s="1220"/>
      <c r="U21" s="1538"/>
      <c r="V21" s="1265"/>
    </row>
    <row r="22" spans="2:22" ht="15" thickBot="1" x14ac:dyDescent="0.4">
      <c r="B22" s="1266"/>
      <c r="C22" s="912" t="s">
        <v>652</v>
      </c>
      <c r="D22" s="542"/>
      <c r="E22" s="542"/>
      <c r="F22" s="542"/>
      <c r="G22" s="542"/>
      <c r="H22" s="542"/>
      <c r="I22" s="542"/>
      <c r="J22" s="542"/>
      <c r="K22" s="542"/>
      <c r="L22" s="542"/>
      <c r="M22" s="542"/>
      <c r="N22" s="542"/>
      <c r="O22" s="542"/>
      <c r="P22" s="542"/>
      <c r="Q22" s="542"/>
      <c r="R22" s="542"/>
      <c r="S22" s="542"/>
      <c r="T22" s="541"/>
      <c r="U22" s="1471"/>
      <c r="V22" s="1265"/>
    </row>
    <row r="23" spans="2:22" ht="15" thickBot="1" x14ac:dyDescent="0.4">
      <c r="B23" s="1266"/>
      <c r="C23"/>
      <c r="D23" s="1267"/>
      <c r="E23" s="1267"/>
      <c r="F23" s="1267"/>
      <c r="G23" s="1267"/>
      <c r="H23" s="1267"/>
      <c r="I23" s="1267"/>
      <c r="J23" s="1267"/>
      <c r="K23" s="1267"/>
      <c r="L23" s="1539"/>
      <c r="M23"/>
      <c r="N23"/>
      <c r="O23"/>
      <c r="P23"/>
      <c r="Q23"/>
      <c r="R23"/>
      <c r="S23"/>
      <c r="T23"/>
      <c r="U23"/>
      <c r="V23" s="1540"/>
    </row>
    <row r="24" spans="2:22" ht="51" customHeight="1" x14ac:dyDescent="0.35">
      <c r="B24" s="1266"/>
      <c r="C24" s="1235" t="s">
        <v>472</v>
      </c>
      <c r="D24" s="1260" t="s">
        <v>37</v>
      </c>
      <c r="E24" s="1260" t="s">
        <v>38</v>
      </c>
      <c r="F24" s="1260" t="s">
        <v>39</v>
      </c>
      <c r="G24" s="1260" t="s">
        <v>539</v>
      </c>
      <c r="H24" s="1260" t="s">
        <v>540</v>
      </c>
      <c r="I24" s="1260" t="s">
        <v>541</v>
      </c>
      <c r="J24" s="1260" t="s">
        <v>542</v>
      </c>
      <c r="K24" s="1261" t="s">
        <v>543</v>
      </c>
      <c r="L24" s="1224" t="s">
        <v>42</v>
      </c>
      <c r="M24" s="1249" t="s">
        <v>47</v>
      </c>
      <c r="N24" s="788" t="s">
        <v>48</v>
      </c>
      <c r="O24" s="1223" t="s">
        <v>49</v>
      </c>
      <c r="P24" s="1753" t="s">
        <v>42</v>
      </c>
      <c r="Q24" s="1754"/>
      <c r="R24"/>
      <c r="S24"/>
      <c r="T24"/>
      <c r="U24"/>
      <c r="V24" s="1540"/>
    </row>
    <row r="25" spans="2:22" x14ac:dyDescent="0.35">
      <c r="B25" s="1266"/>
      <c r="C25" s="1316" t="str">
        <f>IF(C8="","",C8)</f>
        <v/>
      </c>
      <c r="D25" s="1254"/>
      <c r="E25" s="1255"/>
      <c r="F25" s="1255"/>
      <c r="G25" s="1255"/>
      <c r="H25" s="1255"/>
      <c r="I25" s="1255"/>
      <c r="J25" s="1255"/>
      <c r="K25" s="1256"/>
      <c r="L25" s="1259">
        <f>SUM(D25:K25)</f>
        <v>0</v>
      </c>
      <c r="M25" s="1257"/>
      <c r="N25" s="1255"/>
      <c r="O25" s="1258"/>
      <c r="P25" s="1755">
        <f>SUM(M25:O25)</f>
        <v>0</v>
      </c>
      <c r="Q25" s="1756"/>
      <c r="R25"/>
      <c r="S25"/>
      <c r="T25"/>
      <c r="U25"/>
      <c r="V25" s="1540"/>
    </row>
    <row r="26" spans="2:22" x14ac:dyDescent="0.35">
      <c r="B26" s="1266"/>
      <c r="C26" s="1317" t="str">
        <f t="shared" ref="C26:C38" si="0">IF(C9="","",C9)</f>
        <v/>
      </c>
      <c r="D26" s="1236"/>
      <c r="E26" s="599"/>
      <c r="F26" s="599"/>
      <c r="G26" s="599"/>
      <c r="H26" s="599"/>
      <c r="I26" s="599"/>
      <c r="J26" s="599"/>
      <c r="K26" s="1245"/>
      <c r="L26" s="1225">
        <f t="shared" ref="L26:L38" si="1">SUM(D26:K26)</f>
        <v>0</v>
      </c>
      <c r="M26" s="1250"/>
      <c r="N26" s="599"/>
      <c r="O26" s="1237"/>
      <c r="P26" s="1727">
        <f t="shared" ref="P26:P37" si="2">SUM(M26:O26)</f>
        <v>0</v>
      </c>
      <c r="Q26" s="1728"/>
      <c r="R26"/>
      <c r="S26"/>
      <c r="T26"/>
      <c r="U26"/>
      <c r="V26" s="1540"/>
    </row>
    <row r="27" spans="2:22" x14ac:dyDescent="0.35">
      <c r="B27" s="1266"/>
      <c r="C27" s="1317" t="str">
        <f t="shared" si="0"/>
        <v/>
      </c>
      <c r="D27" s="1236"/>
      <c r="E27" s="599"/>
      <c r="F27" s="599"/>
      <c r="G27" s="599"/>
      <c r="H27" s="599"/>
      <c r="I27" s="599"/>
      <c r="J27" s="599"/>
      <c r="K27" s="1245"/>
      <c r="L27" s="1225">
        <f t="shared" si="1"/>
        <v>0</v>
      </c>
      <c r="M27" s="1250"/>
      <c r="N27" s="599"/>
      <c r="O27" s="1237"/>
      <c r="P27" s="1727">
        <f t="shared" si="2"/>
        <v>0</v>
      </c>
      <c r="Q27" s="1728"/>
      <c r="R27"/>
      <c r="S27"/>
      <c r="T27"/>
      <c r="U27"/>
      <c r="V27" s="1540"/>
    </row>
    <row r="28" spans="2:22" x14ac:dyDescent="0.35">
      <c r="B28" s="1266"/>
      <c r="C28" s="1317" t="str">
        <f t="shared" si="0"/>
        <v/>
      </c>
      <c r="D28" s="1236"/>
      <c r="E28" s="599"/>
      <c r="F28" s="599"/>
      <c r="G28" s="599"/>
      <c r="H28" s="599"/>
      <c r="I28" s="599"/>
      <c r="J28" s="599"/>
      <c r="K28" s="1245"/>
      <c r="L28" s="1225">
        <f t="shared" si="1"/>
        <v>0</v>
      </c>
      <c r="M28" s="1250"/>
      <c r="N28" s="599"/>
      <c r="O28" s="1237"/>
      <c r="P28" s="1727">
        <f t="shared" si="2"/>
        <v>0</v>
      </c>
      <c r="Q28" s="1728"/>
      <c r="R28"/>
      <c r="S28"/>
      <c r="T28"/>
      <c r="U28"/>
      <c r="V28" s="1540"/>
    </row>
    <row r="29" spans="2:22" x14ac:dyDescent="0.35">
      <c r="B29" s="1266"/>
      <c r="C29" s="1317" t="str">
        <f t="shared" si="0"/>
        <v/>
      </c>
      <c r="D29" s="1236"/>
      <c r="E29" s="599"/>
      <c r="F29" s="599"/>
      <c r="G29" s="599"/>
      <c r="H29" s="599"/>
      <c r="I29" s="599"/>
      <c r="J29" s="599"/>
      <c r="K29" s="1245"/>
      <c r="L29" s="1225">
        <f t="shared" si="1"/>
        <v>0</v>
      </c>
      <c r="M29" s="1250"/>
      <c r="N29" s="599"/>
      <c r="O29" s="1237"/>
      <c r="P29" s="1727">
        <f t="shared" si="2"/>
        <v>0</v>
      </c>
      <c r="Q29" s="1728"/>
      <c r="R29"/>
      <c r="S29"/>
      <c r="T29"/>
      <c r="U29"/>
      <c r="V29" s="1540"/>
    </row>
    <row r="30" spans="2:22" x14ac:dyDescent="0.35">
      <c r="B30" s="1266"/>
      <c r="C30" s="1317" t="str">
        <f t="shared" si="0"/>
        <v/>
      </c>
      <c r="D30" s="1236"/>
      <c r="E30" s="599"/>
      <c r="F30" s="599"/>
      <c r="G30" s="599"/>
      <c r="H30" s="599"/>
      <c r="I30" s="599"/>
      <c r="J30" s="599"/>
      <c r="K30" s="1245"/>
      <c r="L30" s="1226">
        <f t="shared" si="1"/>
        <v>0</v>
      </c>
      <c r="M30" s="1250"/>
      <c r="N30" s="599"/>
      <c r="O30" s="1237"/>
      <c r="P30" s="1729">
        <f t="shared" si="2"/>
        <v>0</v>
      </c>
      <c r="Q30" s="1730"/>
      <c r="R30"/>
      <c r="S30"/>
      <c r="T30"/>
      <c r="U30"/>
      <c r="V30" s="1540"/>
    </row>
    <row r="31" spans="2:22" x14ac:dyDescent="0.35">
      <c r="B31" s="1266"/>
      <c r="C31" s="1318" t="str">
        <f t="shared" si="0"/>
        <v/>
      </c>
      <c r="D31" s="1238"/>
      <c r="E31" s="1239"/>
      <c r="F31" s="1239"/>
      <c r="G31" s="1239"/>
      <c r="H31" s="1239"/>
      <c r="I31" s="1239"/>
      <c r="J31" s="1239"/>
      <c r="K31" s="1246"/>
      <c r="L31" s="1226">
        <f t="shared" si="1"/>
        <v>0</v>
      </c>
      <c r="M31" s="1251"/>
      <c r="N31" s="1239"/>
      <c r="O31" s="1240"/>
      <c r="P31" s="1729">
        <f t="shared" si="2"/>
        <v>0</v>
      </c>
      <c r="Q31" s="1730"/>
      <c r="R31"/>
      <c r="S31"/>
      <c r="T31"/>
      <c r="U31"/>
      <c r="V31" s="1540"/>
    </row>
    <row r="32" spans="2:22" x14ac:dyDescent="0.35">
      <c r="B32" s="1266"/>
      <c r="C32" s="1317" t="str">
        <f t="shared" si="0"/>
        <v/>
      </c>
      <c r="D32" s="1236"/>
      <c r="E32" s="599"/>
      <c r="F32" s="599"/>
      <c r="G32" s="599"/>
      <c r="H32" s="599"/>
      <c r="I32" s="599"/>
      <c r="J32" s="599"/>
      <c r="K32" s="1245"/>
      <c r="L32" s="1225">
        <f t="shared" si="1"/>
        <v>0</v>
      </c>
      <c r="M32" s="1250"/>
      <c r="N32" s="599"/>
      <c r="O32" s="1237"/>
      <c r="P32" s="1727">
        <f t="shared" si="2"/>
        <v>0</v>
      </c>
      <c r="Q32" s="1728"/>
      <c r="R32"/>
      <c r="S32"/>
      <c r="T32"/>
      <c r="U32"/>
      <c r="V32" s="1540"/>
    </row>
    <row r="33" spans="2:22" x14ac:dyDescent="0.35">
      <c r="B33" s="1266"/>
      <c r="C33" s="1317" t="str">
        <f t="shared" si="0"/>
        <v/>
      </c>
      <c r="D33" s="1236"/>
      <c r="E33" s="599"/>
      <c r="F33" s="599"/>
      <c r="G33" s="599"/>
      <c r="H33" s="599"/>
      <c r="I33" s="599"/>
      <c r="J33" s="599"/>
      <c r="K33" s="1245"/>
      <c r="L33" s="1225">
        <f t="shared" si="1"/>
        <v>0</v>
      </c>
      <c r="M33" s="1250"/>
      <c r="N33" s="599"/>
      <c r="O33" s="1237"/>
      <c r="P33" s="1727">
        <f t="shared" si="2"/>
        <v>0</v>
      </c>
      <c r="Q33" s="1728"/>
      <c r="R33"/>
      <c r="S33"/>
      <c r="T33"/>
      <c r="U33"/>
      <c r="V33" s="1540"/>
    </row>
    <row r="34" spans="2:22" x14ac:dyDescent="0.35">
      <c r="B34" s="1266"/>
      <c r="C34" s="1317" t="str">
        <f t="shared" si="0"/>
        <v/>
      </c>
      <c r="D34" s="1236"/>
      <c r="E34" s="599"/>
      <c r="F34" s="599"/>
      <c r="G34" s="599"/>
      <c r="H34" s="599"/>
      <c r="I34" s="599"/>
      <c r="J34" s="599"/>
      <c r="K34" s="1245"/>
      <c r="L34" s="1225">
        <f t="shared" si="1"/>
        <v>0</v>
      </c>
      <c r="M34" s="1250"/>
      <c r="N34" s="599"/>
      <c r="O34" s="1237"/>
      <c r="P34" s="1727">
        <f t="shared" si="2"/>
        <v>0</v>
      </c>
      <c r="Q34" s="1728"/>
      <c r="R34"/>
      <c r="S34"/>
      <c r="T34"/>
      <c r="U34"/>
      <c r="V34" s="1540"/>
    </row>
    <row r="35" spans="2:22" x14ac:dyDescent="0.35">
      <c r="B35" s="1266"/>
      <c r="C35" s="1317" t="str">
        <f t="shared" si="0"/>
        <v/>
      </c>
      <c r="D35" s="1236"/>
      <c r="E35" s="599"/>
      <c r="F35" s="599"/>
      <c r="G35" s="599"/>
      <c r="H35" s="599"/>
      <c r="I35" s="599"/>
      <c r="J35" s="599"/>
      <c r="K35" s="1245"/>
      <c r="L35" s="1225">
        <f t="shared" si="1"/>
        <v>0</v>
      </c>
      <c r="M35" s="1250"/>
      <c r="N35" s="599"/>
      <c r="O35" s="1237"/>
      <c r="P35" s="1727">
        <f t="shared" si="2"/>
        <v>0</v>
      </c>
      <c r="Q35" s="1728"/>
      <c r="R35"/>
      <c r="S35"/>
      <c r="T35"/>
      <c r="U35"/>
      <c r="V35" s="1540"/>
    </row>
    <row r="36" spans="2:22" x14ac:dyDescent="0.35">
      <c r="B36" s="1266"/>
      <c r="C36" s="1317" t="str">
        <f t="shared" si="0"/>
        <v/>
      </c>
      <c r="D36" s="1236"/>
      <c r="E36" s="599"/>
      <c r="F36" s="599"/>
      <c r="G36" s="599"/>
      <c r="H36" s="599"/>
      <c r="I36" s="599"/>
      <c r="J36" s="599"/>
      <c r="K36" s="1245"/>
      <c r="L36" s="1225">
        <f t="shared" si="1"/>
        <v>0</v>
      </c>
      <c r="M36" s="1250"/>
      <c r="N36" s="599"/>
      <c r="O36" s="1237"/>
      <c r="P36" s="1727">
        <f t="shared" si="2"/>
        <v>0</v>
      </c>
      <c r="Q36" s="1728"/>
      <c r="R36"/>
      <c r="S36"/>
      <c r="T36"/>
      <c r="U36"/>
      <c r="V36" s="1540"/>
    </row>
    <row r="37" spans="2:22" x14ac:dyDescent="0.35">
      <c r="B37" s="1266"/>
      <c r="C37" s="1318" t="str">
        <f t="shared" si="0"/>
        <v/>
      </c>
      <c r="D37" s="1238"/>
      <c r="E37" s="1239"/>
      <c r="F37" s="1239"/>
      <c r="G37" s="1239"/>
      <c r="H37" s="1239"/>
      <c r="I37" s="1239"/>
      <c r="J37" s="1239"/>
      <c r="K37" s="1246"/>
      <c r="L37" s="1226">
        <f>SUM(D37:K37)</f>
        <v>0</v>
      </c>
      <c r="M37" s="1251"/>
      <c r="N37" s="1239"/>
      <c r="O37" s="1240"/>
      <c r="P37" s="1729">
        <f t="shared" si="2"/>
        <v>0</v>
      </c>
      <c r="Q37" s="1730"/>
      <c r="R37"/>
      <c r="S37"/>
      <c r="T37"/>
      <c r="U37"/>
      <c r="V37" s="1540"/>
    </row>
    <row r="38" spans="2:22" ht="15" thickBot="1" x14ac:dyDescent="0.4">
      <c r="B38" s="1266"/>
      <c r="C38" s="1319" t="str">
        <f t="shared" si="0"/>
        <v/>
      </c>
      <c r="D38" s="1241"/>
      <c r="E38" s="1242"/>
      <c r="F38" s="1242"/>
      <c r="G38" s="1242"/>
      <c r="H38" s="1242"/>
      <c r="I38" s="1242"/>
      <c r="J38" s="1242"/>
      <c r="K38" s="1247"/>
      <c r="L38" s="1227">
        <f t="shared" si="1"/>
        <v>0</v>
      </c>
      <c r="M38" s="1252"/>
      <c r="N38" s="1243"/>
      <c r="O38" s="1244"/>
      <c r="P38" s="1733">
        <f>SUM(M38:O38)</f>
        <v>0</v>
      </c>
      <c r="Q38" s="1734"/>
      <c r="R38"/>
      <c r="S38"/>
      <c r="T38"/>
      <c r="U38"/>
      <c r="V38" s="1540"/>
    </row>
    <row r="39" spans="2:22" ht="15.5" thickTop="1" thickBot="1" x14ac:dyDescent="0.4">
      <c r="B39" s="1266"/>
      <c r="C39" s="1228" t="s">
        <v>40</v>
      </c>
      <c r="D39" s="1221">
        <f>SUM(D25:D38)</f>
        <v>0</v>
      </c>
      <c r="E39" s="1222">
        <f t="shared" ref="E39:K39" si="3">SUM(E25:E38)</f>
        <v>0</v>
      </c>
      <c r="F39" s="1222">
        <f t="shared" si="3"/>
        <v>0</v>
      </c>
      <c r="G39" s="1222">
        <f t="shared" si="3"/>
        <v>0</v>
      </c>
      <c r="H39" s="1222">
        <f t="shared" si="3"/>
        <v>0</v>
      </c>
      <c r="I39" s="1222">
        <f t="shared" si="3"/>
        <v>0</v>
      </c>
      <c r="J39" s="1222">
        <f t="shared" si="3"/>
        <v>0</v>
      </c>
      <c r="K39" s="1248">
        <f t="shared" si="3"/>
        <v>0</v>
      </c>
      <c r="L39" s="330">
        <f>SUM(L25:L38)</f>
        <v>0</v>
      </c>
      <c r="M39" s="1253">
        <f>SUM(M25:M38)</f>
        <v>0</v>
      </c>
      <c r="N39" s="328">
        <f>SUM(N25:N38)</f>
        <v>0</v>
      </c>
      <c r="O39" s="329">
        <f>SUM(O25:O38)</f>
        <v>0</v>
      </c>
      <c r="P39" s="1748">
        <f>SUM(P25:Q38)</f>
        <v>0</v>
      </c>
      <c r="Q39" s="1749"/>
      <c r="R39"/>
      <c r="S39"/>
      <c r="T39"/>
      <c r="U39"/>
      <c r="V39" s="1540"/>
    </row>
    <row r="40" spans="2:22" ht="15" customHeight="1" x14ac:dyDescent="0.35">
      <c r="B40" s="1266"/>
      <c r="C40"/>
      <c r="D40" s="1731" t="str">
        <f>IF(AND('8A'!L49&lt;&gt;0,'2A'!L43&lt;&gt;0),"Warning: Unit Mix Does Not Match Form 8A","")</f>
        <v/>
      </c>
      <c r="E40" s="1731"/>
      <c r="F40" s="1731"/>
      <c r="G40" s="1731"/>
      <c r="H40" s="1731"/>
      <c r="I40" s="1731"/>
      <c r="J40" s="1731"/>
      <c r="K40" s="1731"/>
      <c r="N40" s="1725" t="str">
        <f>IF(P39&lt;&gt;'1'!F58,"WARNING: Total Units does not match Form 1","")</f>
        <v/>
      </c>
      <c r="O40" s="1725"/>
      <c r="P40" s="1725"/>
      <c r="Q40" s="1725"/>
      <c r="S40"/>
      <c r="T40"/>
      <c r="U40"/>
      <c r="V40" s="1540"/>
    </row>
    <row r="41" spans="2:22" ht="15" thickBot="1" x14ac:dyDescent="0.4">
      <c r="B41" s="1268"/>
      <c r="C41" s="1186"/>
      <c r="D41" s="1732"/>
      <c r="E41" s="1732"/>
      <c r="F41" s="1732"/>
      <c r="G41" s="1732"/>
      <c r="H41" s="1732"/>
      <c r="I41" s="1732"/>
      <c r="J41" s="1732"/>
      <c r="K41" s="1732"/>
      <c r="L41" s="1186"/>
      <c r="M41" s="1186"/>
      <c r="N41" s="1726"/>
      <c r="O41" s="1726"/>
      <c r="P41" s="1726"/>
      <c r="Q41" s="1726"/>
      <c r="R41" s="1186"/>
      <c r="S41" s="1186"/>
      <c r="T41" s="1186"/>
      <c r="U41" s="1541"/>
      <c r="V41" s="1269"/>
    </row>
    <row r="42" spans="2:22" x14ac:dyDescent="0.35">
      <c r="J42" s="1010"/>
      <c r="K42" s="1010"/>
      <c r="L42" s="1010"/>
      <c r="M42" s="1010"/>
    </row>
    <row r="43" spans="2:22" ht="15" customHeight="1" x14ac:dyDescent="0.35">
      <c r="D43" s="1640" t="b">
        <f>EXACT(D39,'8A'!D49)</f>
        <v>1</v>
      </c>
      <c r="E43" s="1640" t="b">
        <f>EXACT(E39,'8A'!E49)</f>
        <v>1</v>
      </c>
      <c r="F43" s="1640" t="b">
        <f>EXACT(F39,'8A'!F49)</f>
        <v>1</v>
      </c>
      <c r="G43" s="1640" t="b">
        <f>EXACT(G39,'8A'!G49)</f>
        <v>1</v>
      </c>
      <c r="H43" s="1640" t="b">
        <f>EXACT(H39,'8A'!H49)</f>
        <v>1</v>
      </c>
      <c r="I43" s="1640" t="b">
        <f>EXACT(I39,'8A'!I49)</f>
        <v>1</v>
      </c>
      <c r="J43" s="1640" t="b">
        <f>EXACT(J39,'8A'!J49)</f>
        <v>1</v>
      </c>
      <c r="K43" s="1640" t="b">
        <f>EXACT(K39,'8A'!K49)</f>
        <v>1</v>
      </c>
      <c r="L43" s="1640">
        <f>(COUNTIF(D43:K43,FALSE))</f>
        <v>0</v>
      </c>
      <c r="M43"/>
      <c r="N43"/>
      <c r="O43"/>
    </row>
    <row r="44" spans="2:22" x14ac:dyDescent="0.35">
      <c r="D44"/>
      <c r="E44"/>
      <c r="F44"/>
      <c r="G44"/>
      <c r="H44"/>
      <c r="I44"/>
      <c r="J44"/>
      <c r="K44"/>
      <c r="L44"/>
      <c r="M44"/>
      <c r="N44"/>
      <c r="O44"/>
    </row>
    <row r="45" spans="2:22" x14ac:dyDescent="0.35">
      <c r="D45"/>
      <c r="E45"/>
      <c r="F45"/>
      <c r="G45"/>
      <c r="H45"/>
      <c r="I45"/>
      <c r="J45"/>
      <c r="K45"/>
      <c r="L45"/>
      <c r="M45"/>
      <c r="N45"/>
      <c r="O45"/>
    </row>
    <row r="46" spans="2:22" x14ac:dyDescent="0.35">
      <c r="D46"/>
      <c r="E46"/>
      <c r="F46"/>
      <c r="G46"/>
      <c r="H46"/>
      <c r="I46"/>
      <c r="J46"/>
      <c r="K46"/>
      <c r="L46"/>
      <c r="M46"/>
      <c r="N46"/>
      <c r="O46"/>
    </row>
  </sheetData>
  <sheetProtection algorithmName="SHA-512" hashValue="rmOcfBkLt1yTy4kAvBDIRrOmQbaJ+WitnT/gQRf1n1WpA4sSO/sP0to+RUNED7ZdIr5wOPVBg+xujcl0zlkwvA==" saltValue="rAxkUUyNZeEKh5oUnNWWqA==" spinCount="100000" sheet="1" formatCells="0" formatColumns="0" formatRows="0"/>
  <mergeCells count="80">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 ref="Q11:R11"/>
    <mergeCell ref="Q12:R12"/>
    <mergeCell ref="Q13:R13"/>
    <mergeCell ref="Q14:R14"/>
    <mergeCell ref="Q15:R15"/>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J7:M7"/>
    <mergeCell ref="J8:M8"/>
    <mergeCell ref="J9:M9"/>
    <mergeCell ref="J10:M10"/>
    <mergeCell ref="J11:M11"/>
    <mergeCell ref="J17:M17"/>
    <mergeCell ref="J12:M12"/>
    <mergeCell ref="J13:M13"/>
    <mergeCell ref="J14:M14"/>
    <mergeCell ref="J15:M15"/>
    <mergeCell ref="J16:M16"/>
  </mergeCells>
  <conditionalFormatting sqref="N40">
    <cfRule type="containsText" dxfId="139" priority="4" operator="containsText" text="warning">
      <formula>NOT(ISERROR(SEARCH("warning",N40)))</formula>
    </cfRule>
  </conditionalFormatting>
  <conditionalFormatting sqref="D40">
    <cfRule type="containsText" dxfId="138" priority="1" operator="containsText" text="warning">
      <formula>NOT(ISERROR(SEARCH("warning",D40)))</formula>
    </cfRule>
  </conditionalFormatting>
  <dataValidations count="2">
    <dataValidation type="list" allowBlank="1" showInputMessage="1" showErrorMessage="1" sqref="N8:N21" xr:uid="{00000000-0002-0000-0600-000000000000}">
      <formula1>Building_Type</formula1>
    </dataValidation>
    <dataValidation type="list" allowBlank="1" showInputMessage="1" showErrorMessage="1" sqref="Q8:Q21" xr:uid="{00000000-0002-0000-0600-000001000000}">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11:U35"/>
  <sheetViews>
    <sheetView showGridLines="0" topLeftCell="A4" zoomScaleNormal="100" workbookViewId="0">
      <selection activeCell="I31" sqref="I31"/>
    </sheetView>
  </sheetViews>
  <sheetFormatPr defaultColWidth="9.1796875" defaultRowHeight="14.5" x14ac:dyDescent="0.35"/>
  <cols>
    <col min="1" max="2" width="1.7265625" style="324" customWidth="1"/>
    <col min="3" max="11" width="11" style="324" customWidth="1"/>
    <col min="12" max="12" width="1.1796875" style="324" customWidth="1"/>
    <col min="13" max="15" width="12" style="324" customWidth="1"/>
    <col min="16" max="17" width="1.7265625" style="324" customWidth="1"/>
    <col min="18" max="16384" width="9.1796875" style="324"/>
  </cols>
  <sheetData>
    <row r="11" spans="2:16" ht="15" thickBot="1" x14ac:dyDescent="0.4"/>
    <row r="12" spans="2:16" ht="9" customHeight="1" x14ac:dyDescent="0.35">
      <c r="B12" s="160"/>
      <c r="C12" s="332"/>
      <c r="D12" s="332"/>
      <c r="E12" s="332"/>
      <c r="F12" s="332"/>
      <c r="G12" s="332"/>
      <c r="H12" s="332"/>
      <c r="I12" s="332"/>
      <c r="J12" s="332"/>
      <c r="K12" s="332"/>
      <c r="L12" s="332"/>
      <c r="M12" s="332"/>
      <c r="N12" s="332"/>
      <c r="O12" s="332"/>
      <c r="P12" s="333"/>
    </row>
    <row r="13" spans="2:16" ht="18.5" x14ac:dyDescent="0.35">
      <c r="B13" s="4"/>
      <c r="C13" s="1771" t="s">
        <v>50</v>
      </c>
      <c r="D13" s="1771"/>
      <c r="E13" s="1771"/>
      <c r="F13" s="1771"/>
      <c r="G13" s="1771"/>
      <c r="H13" s="1771"/>
      <c r="I13" s="1771"/>
      <c r="J13" s="1771"/>
      <c r="K13" s="1771"/>
      <c r="L13" s="1771"/>
      <c r="M13" s="1771"/>
      <c r="N13" s="1771"/>
      <c r="O13" s="1771"/>
      <c r="P13" s="3"/>
    </row>
    <row r="14" spans="2:16" ht="15" customHeight="1" x14ac:dyDescent="0.35">
      <c r="B14" s="4"/>
      <c r="C14" s="1"/>
      <c r="D14" s="1"/>
      <c r="E14" s="1"/>
      <c r="F14" s="1"/>
      <c r="G14" s="1"/>
      <c r="H14" s="1"/>
      <c r="I14" s="1"/>
      <c r="J14" s="1"/>
      <c r="K14" s="1"/>
      <c r="L14" s="1"/>
      <c r="M14" s="1"/>
      <c r="N14" s="1"/>
      <c r="O14" s="1"/>
      <c r="P14" s="3"/>
    </row>
    <row r="15" spans="2:16" ht="15" thickBot="1" x14ac:dyDescent="0.4">
      <c r="B15" s="119"/>
      <c r="C15" s="1774" t="str">
        <f>IF('1'!G5="","Enter Project Name on Form 1",(CONCATENATE("Project Name: ",'1'!G5)))</f>
        <v>Enter Project Name on Form 1</v>
      </c>
      <c r="D15" s="1774"/>
      <c r="E15" s="1774"/>
      <c r="F15" s="1774"/>
      <c r="G15" s="1774"/>
      <c r="H15" s="1774"/>
      <c r="I15" s="1774"/>
      <c r="J15" s="1774"/>
      <c r="K15" s="1774"/>
      <c r="L15" s="17"/>
      <c r="M15" s="120"/>
      <c r="N15" s="120"/>
      <c r="O15" s="120"/>
      <c r="P15" s="121"/>
    </row>
    <row r="16" spans="2:16" ht="15" thickBot="1" x14ac:dyDescent="0.4">
      <c r="B16" s="119"/>
      <c r="C16" s="334"/>
      <c r="D16" s="334"/>
      <c r="E16" s="334"/>
      <c r="F16" s="334"/>
      <c r="G16" s="334"/>
      <c r="H16" s="334"/>
      <c r="I16" s="334"/>
      <c r="J16" s="334"/>
      <c r="K16" s="334"/>
      <c r="L16" s="334"/>
      <c r="M16" s="120"/>
      <c r="N16" s="120"/>
      <c r="O16" s="120"/>
      <c r="P16" s="121"/>
    </row>
    <row r="17" spans="2:21" ht="16" thickBot="1" x14ac:dyDescent="0.4">
      <c r="B17" s="119"/>
      <c r="C17" s="334"/>
      <c r="D17" s="1775" t="s">
        <v>51</v>
      </c>
      <c r="E17" s="1776"/>
      <c r="F17" s="1776"/>
      <c r="G17" s="1776"/>
      <c r="H17" s="1776"/>
      <c r="I17" s="1776"/>
      <c r="J17" s="1776"/>
      <c r="K17" s="1777"/>
      <c r="L17" s="511"/>
      <c r="M17" s="1772" t="s">
        <v>52</v>
      </c>
      <c r="N17" s="1773"/>
      <c r="O17" s="805" t="s">
        <v>53</v>
      </c>
      <c r="P17" s="806"/>
    </row>
    <row r="18" spans="2:21" ht="39" customHeight="1" thickBot="1" x14ac:dyDescent="0.4">
      <c r="B18" s="915"/>
      <c r="C18" s="887"/>
      <c r="D18" s="1778" t="s">
        <v>54</v>
      </c>
      <c r="E18" s="1768" t="s">
        <v>59</v>
      </c>
      <c r="F18" s="1768" t="s">
        <v>60</v>
      </c>
      <c r="G18" s="1768" t="s">
        <v>48</v>
      </c>
      <c r="H18" s="1768" t="s">
        <v>61</v>
      </c>
      <c r="I18" s="1768" t="s">
        <v>62</v>
      </c>
      <c r="J18" s="1768" t="s">
        <v>63</v>
      </c>
      <c r="K18" s="1764" t="s">
        <v>64</v>
      </c>
      <c r="L18" s="1766"/>
      <c r="M18" s="1768" t="s">
        <v>55</v>
      </c>
      <c r="N18" s="1780" t="s">
        <v>56</v>
      </c>
      <c r="O18" s="1782" t="s">
        <v>57</v>
      </c>
      <c r="P18" s="916"/>
    </row>
    <row r="19" spans="2:21" ht="15" thickBot="1" x14ac:dyDescent="0.4">
      <c r="B19" s="915"/>
      <c r="C19" s="917" t="s">
        <v>58</v>
      </c>
      <c r="D19" s="1779"/>
      <c r="E19" s="1769"/>
      <c r="F19" s="1769"/>
      <c r="G19" s="1769"/>
      <c r="H19" s="1769"/>
      <c r="I19" s="1769"/>
      <c r="J19" s="1769"/>
      <c r="K19" s="1765"/>
      <c r="L19" s="1767"/>
      <c r="M19" s="1769"/>
      <c r="N19" s="1781"/>
      <c r="O19" s="1783"/>
      <c r="P19" s="916"/>
    </row>
    <row r="20" spans="2:21" x14ac:dyDescent="0.35">
      <c r="B20" s="4"/>
      <c r="C20" s="1091">
        <f>'2A'!C8</f>
        <v>0</v>
      </c>
      <c r="D20" s="601"/>
      <c r="E20" s="1169"/>
      <c r="F20" s="1170"/>
      <c r="G20" s="1170"/>
      <c r="H20" s="1170"/>
      <c r="I20" s="1170"/>
      <c r="J20" s="605"/>
      <c r="K20" s="602">
        <f>SUM(E20:J20)</f>
        <v>0</v>
      </c>
      <c r="L20" s="603"/>
      <c r="M20" s="604"/>
      <c r="N20" s="605"/>
      <c r="O20" s="790">
        <f>K20+N20</f>
        <v>0</v>
      </c>
      <c r="P20" s="3"/>
      <c r="R20" s="1770" t="str">
        <f>IF(AND('2A'!M39&lt;&gt;0,'2B'!E34=0),"WARNING: Square footage needed for Low Income Units","")</f>
        <v/>
      </c>
      <c r="S20" s="1770"/>
      <c r="T20" s="1770"/>
      <c r="U20" s="1770"/>
    </row>
    <row r="21" spans="2:21" x14ac:dyDescent="0.35">
      <c r="B21" s="4"/>
      <c r="C21" s="1092">
        <f>'2A'!C9</f>
        <v>0</v>
      </c>
      <c r="D21" s="606"/>
      <c r="E21" s="607"/>
      <c r="F21" s="608"/>
      <c r="G21" s="608"/>
      <c r="H21" s="608"/>
      <c r="I21" s="608"/>
      <c r="J21" s="609"/>
      <c r="K21" s="610">
        <f t="shared" ref="K21:K33" si="0">SUM(E21:J21)</f>
        <v>0</v>
      </c>
      <c r="L21" s="611"/>
      <c r="M21" s="612"/>
      <c r="N21" s="613"/>
      <c r="O21" s="791">
        <f t="shared" ref="O21:O33" si="1">K21+N21</f>
        <v>0</v>
      </c>
      <c r="P21" s="3"/>
      <c r="R21" s="1770"/>
      <c r="S21" s="1770"/>
      <c r="T21" s="1770"/>
      <c r="U21" s="1770"/>
    </row>
    <row r="22" spans="2:21" x14ac:dyDescent="0.35">
      <c r="B22" s="4"/>
      <c r="C22" s="1092">
        <f>'2A'!C10</f>
        <v>0</v>
      </c>
      <c r="D22" s="606"/>
      <c r="E22" s="607"/>
      <c r="F22" s="608"/>
      <c r="G22" s="608"/>
      <c r="H22" s="608"/>
      <c r="I22" s="608"/>
      <c r="J22" s="609"/>
      <c r="K22" s="610">
        <f t="shared" si="0"/>
        <v>0</v>
      </c>
      <c r="L22" s="611"/>
      <c r="M22" s="612"/>
      <c r="N22" s="613"/>
      <c r="O22" s="791">
        <f t="shared" si="1"/>
        <v>0</v>
      </c>
      <c r="P22" s="3"/>
      <c r="R22" s="1542"/>
      <c r="S22" s="1542"/>
      <c r="T22" s="1542"/>
      <c r="U22" s="1542"/>
    </row>
    <row r="23" spans="2:21" x14ac:dyDescent="0.35">
      <c r="B23" s="4"/>
      <c r="C23" s="1092">
        <f>'2A'!C11</f>
        <v>0</v>
      </c>
      <c r="D23" s="614"/>
      <c r="E23" s="615"/>
      <c r="F23" s="616"/>
      <c r="G23" s="616"/>
      <c r="H23" s="616"/>
      <c r="I23" s="616"/>
      <c r="J23" s="613"/>
      <c r="K23" s="610">
        <f t="shared" si="0"/>
        <v>0</v>
      </c>
      <c r="L23" s="611"/>
      <c r="M23" s="612"/>
      <c r="N23" s="613"/>
      <c r="O23" s="791">
        <f t="shared" si="1"/>
        <v>0</v>
      </c>
      <c r="P23" s="3"/>
      <c r="R23" s="1770" t="str">
        <f>IF(AND('2A'!O39&lt;&gt;0,'2B'!F34=0),"WARNING: Square footage needed for Common Area/Manager Units","")</f>
        <v/>
      </c>
      <c r="S23" s="1770"/>
      <c r="T23" s="1770"/>
      <c r="U23" s="1770"/>
    </row>
    <row r="24" spans="2:21" x14ac:dyDescent="0.35">
      <c r="B24" s="4"/>
      <c r="C24" s="1092">
        <f>'2A'!C12</f>
        <v>0</v>
      </c>
      <c r="D24" s="606"/>
      <c r="E24" s="607"/>
      <c r="F24" s="608"/>
      <c r="G24" s="608"/>
      <c r="H24" s="608"/>
      <c r="I24" s="608"/>
      <c r="J24" s="609"/>
      <c r="K24" s="610">
        <f t="shared" si="0"/>
        <v>0</v>
      </c>
      <c r="L24" s="611"/>
      <c r="M24" s="612"/>
      <c r="N24" s="613"/>
      <c r="O24" s="791">
        <f t="shared" si="1"/>
        <v>0</v>
      </c>
      <c r="P24" s="3"/>
      <c r="R24" s="1770"/>
      <c r="S24" s="1770"/>
      <c r="T24" s="1770"/>
      <c r="U24" s="1770"/>
    </row>
    <row r="25" spans="2:21" x14ac:dyDescent="0.35">
      <c r="B25" s="4"/>
      <c r="C25" s="1092">
        <f>'2A'!C13</f>
        <v>0</v>
      </c>
      <c r="D25" s="614"/>
      <c r="E25" s="615"/>
      <c r="F25" s="616"/>
      <c r="G25" s="616"/>
      <c r="H25" s="616"/>
      <c r="I25" s="616"/>
      <c r="J25" s="613"/>
      <c r="K25" s="610">
        <f t="shared" si="0"/>
        <v>0</v>
      </c>
      <c r="L25" s="611"/>
      <c r="M25" s="612"/>
      <c r="N25" s="613"/>
      <c r="O25" s="791">
        <f t="shared" si="1"/>
        <v>0</v>
      </c>
      <c r="P25" s="3"/>
      <c r="R25" s="1542"/>
      <c r="S25" s="1542"/>
      <c r="T25" s="1542"/>
      <c r="U25" s="1542"/>
    </row>
    <row r="26" spans="2:21" x14ac:dyDescent="0.35">
      <c r="B26" s="4"/>
      <c r="C26" s="1093">
        <f>'2A'!C14</f>
        <v>0</v>
      </c>
      <c r="D26" s="606"/>
      <c r="E26" s="607"/>
      <c r="F26" s="608"/>
      <c r="G26" s="608"/>
      <c r="H26" s="608"/>
      <c r="I26" s="608"/>
      <c r="J26" s="609"/>
      <c r="K26" s="610">
        <f t="shared" si="0"/>
        <v>0</v>
      </c>
      <c r="L26" s="611"/>
      <c r="M26" s="612"/>
      <c r="N26" s="613"/>
      <c r="O26" s="791">
        <f t="shared" si="1"/>
        <v>0</v>
      </c>
      <c r="P26" s="3"/>
      <c r="R26" s="1770" t="str">
        <f>IF(AND('2A'!N39&lt;&gt;0,'2B'!G34=0),"WARNING: Square footage needed for Market Rate Units","")</f>
        <v/>
      </c>
      <c r="S26" s="1770"/>
      <c r="T26" s="1770"/>
      <c r="U26" s="1770"/>
    </row>
    <row r="27" spans="2:21" x14ac:dyDescent="0.35">
      <c r="B27" s="4"/>
      <c r="C27" s="1092">
        <f>'2A'!C15</f>
        <v>0</v>
      </c>
      <c r="D27" s="614"/>
      <c r="E27" s="615"/>
      <c r="F27" s="616"/>
      <c r="G27" s="616"/>
      <c r="H27" s="616"/>
      <c r="I27" s="616"/>
      <c r="J27" s="613"/>
      <c r="K27" s="610">
        <f t="shared" si="0"/>
        <v>0</v>
      </c>
      <c r="L27" s="611"/>
      <c r="M27" s="612"/>
      <c r="N27" s="613"/>
      <c r="O27" s="791">
        <f t="shared" si="1"/>
        <v>0</v>
      </c>
      <c r="P27" s="3"/>
      <c r="R27" s="1770"/>
      <c r="S27" s="1770"/>
      <c r="T27" s="1770"/>
      <c r="U27" s="1770"/>
    </row>
    <row r="28" spans="2:21" x14ac:dyDescent="0.35">
      <c r="B28" s="4"/>
      <c r="C28" s="1092">
        <f>'2A'!C16</f>
        <v>0</v>
      </c>
      <c r="D28" s="606"/>
      <c r="E28" s="607"/>
      <c r="F28" s="608"/>
      <c r="G28" s="608"/>
      <c r="H28" s="608"/>
      <c r="I28" s="608"/>
      <c r="J28" s="609"/>
      <c r="K28" s="610">
        <f t="shared" si="0"/>
        <v>0</v>
      </c>
      <c r="L28" s="611"/>
      <c r="M28" s="612"/>
      <c r="N28" s="613"/>
      <c r="O28" s="791">
        <f t="shared" si="1"/>
        <v>0</v>
      </c>
      <c r="P28" s="3"/>
    </row>
    <row r="29" spans="2:21" x14ac:dyDescent="0.35">
      <c r="B29" s="4"/>
      <c r="C29" s="1092">
        <f>'2A'!C17</f>
        <v>0</v>
      </c>
      <c r="D29" s="614"/>
      <c r="E29" s="615"/>
      <c r="F29" s="616"/>
      <c r="G29" s="616"/>
      <c r="H29" s="616"/>
      <c r="I29" s="616"/>
      <c r="J29" s="613"/>
      <c r="K29" s="610">
        <f t="shared" si="0"/>
        <v>0</v>
      </c>
      <c r="L29" s="611"/>
      <c r="M29" s="612"/>
      <c r="N29" s="613"/>
      <c r="O29" s="791">
        <f t="shared" si="1"/>
        <v>0</v>
      </c>
      <c r="P29" s="3"/>
    </row>
    <row r="30" spans="2:21" x14ac:dyDescent="0.35">
      <c r="B30" s="4"/>
      <c r="C30" s="1092">
        <f>'2A'!C18</f>
        <v>0</v>
      </c>
      <c r="D30" s="606"/>
      <c r="E30" s="607"/>
      <c r="F30" s="608"/>
      <c r="G30" s="608"/>
      <c r="H30" s="608"/>
      <c r="I30" s="608"/>
      <c r="J30" s="609"/>
      <c r="K30" s="610">
        <f t="shared" si="0"/>
        <v>0</v>
      </c>
      <c r="L30" s="611"/>
      <c r="M30" s="612"/>
      <c r="N30" s="613"/>
      <c r="O30" s="791">
        <f t="shared" si="1"/>
        <v>0</v>
      </c>
      <c r="P30" s="3"/>
    </row>
    <row r="31" spans="2:21" x14ac:dyDescent="0.35">
      <c r="B31" s="4"/>
      <c r="C31" s="1092">
        <f>'2A'!C19</f>
        <v>0</v>
      </c>
      <c r="D31" s="614"/>
      <c r="E31" s="615"/>
      <c r="F31" s="616"/>
      <c r="G31" s="616"/>
      <c r="H31" s="616"/>
      <c r="I31" s="616"/>
      <c r="J31" s="613"/>
      <c r="K31" s="610">
        <f t="shared" si="0"/>
        <v>0</v>
      </c>
      <c r="L31" s="611"/>
      <c r="M31" s="612"/>
      <c r="N31" s="613"/>
      <c r="O31" s="791">
        <f t="shared" si="1"/>
        <v>0</v>
      </c>
      <c r="P31" s="3"/>
    </row>
    <row r="32" spans="2:21" x14ac:dyDescent="0.35">
      <c r="B32" s="4"/>
      <c r="C32" s="1093">
        <f>'2A'!C20</f>
        <v>0</v>
      </c>
      <c r="D32" s="606"/>
      <c r="E32" s="607"/>
      <c r="F32" s="608"/>
      <c r="G32" s="608"/>
      <c r="H32" s="608"/>
      <c r="I32" s="608"/>
      <c r="J32" s="609"/>
      <c r="K32" s="610">
        <f t="shared" si="0"/>
        <v>0</v>
      </c>
      <c r="L32" s="611"/>
      <c r="M32" s="612"/>
      <c r="N32" s="613"/>
      <c r="O32" s="791">
        <f t="shared" si="1"/>
        <v>0</v>
      </c>
      <c r="P32" s="3"/>
    </row>
    <row r="33" spans="2:16" ht="15" thickBot="1" x14ac:dyDescent="0.4">
      <c r="B33" s="4"/>
      <c r="C33" s="1094">
        <f>'2A'!C21</f>
        <v>0</v>
      </c>
      <c r="D33" s="618"/>
      <c r="E33" s="619"/>
      <c r="F33" s="620"/>
      <c r="G33" s="620"/>
      <c r="H33" s="620"/>
      <c r="I33" s="620"/>
      <c r="J33" s="621"/>
      <c r="K33" s="622">
        <f t="shared" si="0"/>
        <v>0</v>
      </c>
      <c r="L33" s="617"/>
      <c r="M33" s="623"/>
      <c r="N33" s="624"/>
      <c r="O33" s="792">
        <f t="shared" si="1"/>
        <v>0</v>
      </c>
      <c r="P33" s="3"/>
    </row>
    <row r="34" spans="2:16" ht="15.5" thickTop="1" thickBot="1" x14ac:dyDescent="0.4">
      <c r="B34" s="4"/>
      <c r="C34" s="335" t="s">
        <v>65</v>
      </c>
      <c r="D34" s="512"/>
      <c r="E34" s="625">
        <f t="shared" ref="E34:K34" si="2">SUM(E20:E33)</f>
        <v>0</v>
      </c>
      <c r="F34" s="626">
        <f t="shared" si="2"/>
        <v>0</v>
      </c>
      <c r="G34" s="626">
        <f t="shared" si="2"/>
        <v>0</v>
      </c>
      <c r="H34" s="626">
        <f t="shared" si="2"/>
        <v>0</v>
      </c>
      <c r="I34" s="626">
        <f t="shared" si="2"/>
        <v>0</v>
      </c>
      <c r="J34" s="627">
        <f t="shared" si="2"/>
        <v>0</v>
      </c>
      <c r="K34" s="517">
        <f t="shared" si="2"/>
        <v>0</v>
      </c>
      <c r="L34" s="514"/>
      <c r="M34" s="515"/>
      <c r="N34" s="513">
        <f>SUM(N20:N33)</f>
        <v>0</v>
      </c>
      <c r="O34" s="516">
        <f>SUM(O20:O33)</f>
        <v>0</v>
      </c>
      <c r="P34" s="3"/>
    </row>
    <row r="35" spans="2:16" ht="15" thickBot="1" x14ac:dyDescent="0.4">
      <c r="B35" s="918"/>
      <c r="C35" s="6"/>
      <c r="D35" s="6"/>
      <c r="E35" s="6"/>
      <c r="F35" s="6"/>
      <c r="G35" s="6"/>
      <c r="H35" s="6"/>
      <c r="I35" s="6"/>
      <c r="J35" s="6"/>
      <c r="K35" s="6"/>
      <c r="L35" s="6"/>
      <c r="M35" s="6"/>
      <c r="N35" s="6"/>
      <c r="O35" s="6"/>
      <c r="P35" s="919"/>
    </row>
  </sheetData>
  <sheetProtection algorithmName="SHA-512" hashValue="01g8FyIuMk7iXuvZoSdbhiBo1mLJbGv7BSdu3LvyXA3Supxp80avwq1YqODXzX//y/56Jt/Cmp3S41uc8RELNw==" saltValue="cxCxDg0td7QePbQ38MMJSg==" spinCount="100000" sheet="1" formatCells="0" formatColumns="0" formatRows="0"/>
  <mergeCells count="19">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 ref="K18:K19"/>
    <mergeCell ref="L18:L19"/>
    <mergeCell ref="M18:M19"/>
    <mergeCell ref="R20:U21"/>
    <mergeCell ref="R23:U24"/>
  </mergeCells>
  <conditionalFormatting sqref="E20:E33">
    <cfRule type="expression" dxfId="137" priority="32">
      <formula>$R$20&lt;&gt;""</formula>
    </cfRule>
  </conditionalFormatting>
  <conditionalFormatting sqref="F20:F33">
    <cfRule type="expression" dxfId="136" priority="36">
      <formula>$R$23&lt;&gt;""</formula>
    </cfRule>
  </conditionalFormatting>
  <conditionalFormatting sqref="G20:G33">
    <cfRule type="expression" dxfId="135" priority="39">
      <formula>$R$26&lt;&gt;""</formula>
    </cfRule>
  </conditionalFormatting>
  <conditionalFormatting sqref="R20:U27">
    <cfRule type="containsText" dxfId="134"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4:H57"/>
  <sheetViews>
    <sheetView showGridLines="0" zoomScaleNormal="100" workbookViewId="0">
      <selection activeCell="I31" sqref="I31"/>
    </sheetView>
  </sheetViews>
  <sheetFormatPr defaultColWidth="9.1796875" defaultRowHeight="14.5" x14ac:dyDescent="0.35"/>
  <cols>
    <col min="1" max="2" width="1.7265625" style="324" customWidth="1"/>
    <col min="3" max="3" width="42.54296875" style="324" customWidth="1"/>
    <col min="4" max="4" width="11" style="324" customWidth="1"/>
    <col min="5" max="5" width="19.453125" style="324" bestFit="1" customWidth="1"/>
    <col min="6" max="6" width="10.1796875" style="324" customWidth="1"/>
    <col min="7" max="7" width="11" style="324" customWidth="1"/>
    <col min="8" max="8" width="1.7265625" style="324" customWidth="1"/>
    <col min="9" max="16384" width="9.1796875" style="324"/>
  </cols>
  <sheetData>
    <row r="14" spans="2:8" ht="9" customHeight="1" thickBot="1" x14ac:dyDescent="0.4"/>
    <row r="15" spans="2:8" ht="9" customHeight="1" x14ac:dyDescent="0.35">
      <c r="B15" s="336"/>
      <c r="C15" s="337"/>
      <c r="D15" s="337"/>
      <c r="E15" s="337"/>
      <c r="F15" s="337"/>
      <c r="G15" s="337"/>
      <c r="H15" s="338"/>
    </row>
    <row r="16" spans="2:8" ht="18.5" x14ac:dyDescent="0.45">
      <c r="B16" s="339"/>
      <c r="C16" s="1702" t="s">
        <v>66</v>
      </c>
      <c r="D16" s="1702"/>
      <c r="E16" s="1702"/>
      <c r="F16" s="1702"/>
      <c r="G16" s="1702"/>
      <c r="H16" s="340"/>
    </row>
    <row r="17" spans="2:8" x14ac:dyDescent="0.35">
      <c r="B17" s="339"/>
      <c r="C17" s="341"/>
      <c r="D17" s="120"/>
      <c r="E17" s="120"/>
      <c r="F17" s="120"/>
      <c r="G17" s="120"/>
      <c r="H17" s="340"/>
    </row>
    <row r="18" spans="2:8" ht="15" thickBot="1" x14ac:dyDescent="0.4">
      <c r="B18" s="339"/>
      <c r="C18" s="1774" t="str">
        <f>IF('1'!G5="","Enter Project Name on Form 1",(CONCATENATE("Project Name: ",'1'!G5)))</f>
        <v>Enter Project Name on Form 1</v>
      </c>
      <c r="D18" s="1774"/>
      <c r="E18" s="1774"/>
      <c r="F18" s="1774"/>
      <c r="G18" s="120"/>
      <c r="H18" s="340"/>
    </row>
    <row r="19" spans="2:8" x14ac:dyDescent="0.35">
      <c r="B19" s="339"/>
      <c r="C19" s="341"/>
      <c r="D19" s="120"/>
      <c r="E19" s="120"/>
      <c r="F19" s="120"/>
      <c r="G19" s="120"/>
      <c r="H19" s="340"/>
    </row>
    <row r="20" spans="2:8" ht="29" x14ac:dyDescent="0.35">
      <c r="B20" s="339"/>
      <c r="C20" s="1543" t="s">
        <v>67</v>
      </c>
      <c r="D20" s="1544" t="s">
        <v>68</v>
      </c>
      <c r="E20" s="1545" t="s">
        <v>69</v>
      </c>
      <c r="F20" s="1544" t="s">
        <v>70</v>
      </c>
      <c r="G20" s="1546" t="s">
        <v>562</v>
      </c>
      <c r="H20" s="340"/>
    </row>
    <row r="21" spans="2:8" x14ac:dyDescent="0.35">
      <c r="B21" s="339"/>
      <c r="C21" s="1340" t="s">
        <v>509</v>
      </c>
      <c r="D21" s="1341" t="s">
        <v>509</v>
      </c>
      <c r="E21" s="1342" t="s">
        <v>509</v>
      </c>
      <c r="F21" s="1341" t="s">
        <v>509</v>
      </c>
      <c r="G21" s="1343"/>
      <c r="H21" s="340"/>
    </row>
    <row r="22" spans="2:8" x14ac:dyDescent="0.35">
      <c r="B22" s="339"/>
      <c r="C22" s="1344"/>
      <c r="D22" s="1345"/>
      <c r="E22" s="1346"/>
      <c r="F22" s="1345"/>
      <c r="G22" s="1347"/>
      <c r="H22" s="340"/>
    </row>
    <row r="23" spans="2:8" x14ac:dyDescent="0.35">
      <c r="B23" s="339"/>
      <c r="C23" s="1344"/>
      <c r="D23" s="1345"/>
      <c r="E23" s="1346"/>
      <c r="F23" s="1345"/>
      <c r="G23" s="1347"/>
      <c r="H23" s="340"/>
    </row>
    <row r="24" spans="2:8" x14ac:dyDescent="0.35">
      <c r="B24" s="339"/>
      <c r="C24" s="1344"/>
      <c r="D24" s="1345"/>
      <c r="E24" s="1346"/>
      <c r="F24" s="1345"/>
      <c r="G24" s="1347"/>
      <c r="H24" s="340"/>
    </row>
    <row r="25" spans="2:8" x14ac:dyDescent="0.35">
      <c r="B25" s="339"/>
      <c r="C25" s="1344"/>
      <c r="D25" s="1345"/>
      <c r="E25" s="1346"/>
      <c r="F25" s="1345"/>
      <c r="G25" s="1347"/>
      <c r="H25" s="340"/>
    </row>
    <row r="26" spans="2:8" x14ac:dyDescent="0.35">
      <c r="B26" s="339"/>
      <c r="C26" s="1344"/>
      <c r="D26" s="1345"/>
      <c r="E26" s="1346"/>
      <c r="F26" s="1345"/>
      <c r="G26" s="1347"/>
      <c r="H26" s="340"/>
    </row>
    <row r="27" spans="2:8" x14ac:dyDescent="0.35">
      <c r="B27" s="339"/>
      <c r="C27" s="1344"/>
      <c r="D27" s="1345"/>
      <c r="E27" s="1346"/>
      <c r="F27" s="1345"/>
      <c r="G27" s="1347"/>
      <c r="H27" s="340"/>
    </row>
    <row r="28" spans="2:8" x14ac:dyDescent="0.35">
      <c r="B28" s="339"/>
      <c r="C28" s="1344"/>
      <c r="D28" s="1345"/>
      <c r="E28" s="1346"/>
      <c r="F28" s="1345"/>
      <c r="G28" s="1347"/>
      <c r="H28" s="340"/>
    </row>
    <row r="29" spans="2:8" x14ac:dyDescent="0.35">
      <c r="B29" s="339"/>
      <c r="C29" s="1344"/>
      <c r="D29" s="1345"/>
      <c r="E29" s="1346"/>
      <c r="F29" s="1345"/>
      <c r="G29" s="1347"/>
      <c r="H29" s="340"/>
    </row>
    <row r="30" spans="2:8" x14ac:dyDescent="0.35">
      <c r="B30" s="339"/>
      <c r="C30" s="1344"/>
      <c r="D30" s="1345"/>
      <c r="E30" s="1346"/>
      <c r="F30" s="1345"/>
      <c r="G30" s="1347"/>
      <c r="H30" s="340"/>
    </row>
    <row r="31" spans="2:8" x14ac:dyDescent="0.35">
      <c r="B31" s="339"/>
      <c r="C31" s="1344"/>
      <c r="D31" s="1345"/>
      <c r="E31" s="1346"/>
      <c r="F31" s="1345"/>
      <c r="G31" s="1347"/>
      <c r="H31" s="340"/>
    </row>
    <row r="32" spans="2:8" x14ac:dyDescent="0.35">
      <c r="B32" s="339"/>
      <c r="C32" s="1344"/>
      <c r="D32" s="1345"/>
      <c r="E32" s="1346"/>
      <c r="F32" s="1345"/>
      <c r="G32" s="1347"/>
      <c r="H32" s="340"/>
    </row>
    <row r="33" spans="2:8" x14ac:dyDescent="0.35">
      <c r="B33" s="339"/>
      <c r="C33" s="1344"/>
      <c r="D33" s="1345"/>
      <c r="E33" s="1346"/>
      <c r="F33" s="1345"/>
      <c r="G33" s="1347"/>
      <c r="H33" s="340"/>
    </row>
    <row r="34" spans="2:8" x14ac:dyDescent="0.35">
      <c r="B34" s="339"/>
      <c r="C34" s="1344"/>
      <c r="D34" s="1345"/>
      <c r="E34" s="1346"/>
      <c r="F34" s="1345"/>
      <c r="G34" s="1347"/>
      <c r="H34" s="340"/>
    </row>
    <row r="35" spans="2:8" x14ac:dyDescent="0.35">
      <c r="B35" s="339"/>
      <c r="C35" s="1344"/>
      <c r="D35" s="1345"/>
      <c r="E35" s="1346"/>
      <c r="F35" s="1345"/>
      <c r="G35" s="1347"/>
      <c r="H35" s="340"/>
    </row>
    <row r="36" spans="2:8" x14ac:dyDescent="0.35">
      <c r="B36" s="339"/>
      <c r="C36" s="1344"/>
      <c r="D36" s="1345"/>
      <c r="E36" s="1346"/>
      <c r="F36" s="1345"/>
      <c r="G36" s="1347"/>
      <c r="H36" s="340"/>
    </row>
    <row r="37" spans="2:8" x14ac:dyDescent="0.35">
      <c r="B37" s="339"/>
      <c r="C37" s="1344"/>
      <c r="D37" s="1345"/>
      <c r="E37" s="1346"/>
      <c r="F37" s="1345"/>
      <c r="G37" s="1347"/>
      <c r="H37" s="340"/>
    </row>
    <row r="38" spans="2:8" x14ac:dyDescent="0.35">
      <c r="B38" s="339"/>
      <c r="C38" s="1344"/>
      <c r="D38" s="1345"/>
      <c r="E38" s="1346"/>
      <c r="F38" s="1345"/>
      <c r="G38" s="1347"/>
      <c r="H38" s="340"/>
    </row>
    <row r="39" spans="2:8" x14ac:dyDescent="0.35">
      <c r="B39" s="339"/>
      <c r="C39" s="1348"/>
      <c r="D39" s="1349"/>
      <c r="E39" s="577"/>
      <c r="F39" s="1349"/>
      <c r="G39" s="1350"/>
      <c r="H39" s="340"/>
    </row>
    <row r="40" spans="2:8" ht="15" thickBot="1" x14ac:dyDescent="0.4">
      <c r="B40" s="339"/>
      <c r="C40" s="920"/>
      <c r="D40" s="921"/>
      <c r="E40" s="922"/>
      <c r="F40" s="921"/>
      <c r="G40" s="923"/>
      <c r="H40" s="340"/>
    </row>
    <row r="41" spans="2:8" ht="17.25" customHeight="1" thickTop="1" thickBot="1" x14ac:dyDescent="0.4">
      <c r="B41" s="339"/>
      <c r="C41" s="120"/>
      <c r="D41" s="120"/>
      <c r="E41" s="120"/>
      <c r="F41" s="1187" t="s">
        <v>697</v>
      </c>
      <c r="G41" s="346">
        <f>SUM(G21:G40)</f>
        <v>0</v>
      </c>
      <c r="H41" s="340"/>
    </row>
    <row r="42" spans="2:8" ht="17.25" customHeight="1" thickTop="1" x14ac:dyDescent="0.35">
      <c r="B42" s="339"/>
      <c r="C42" s="120"/>
      <c r="D42" s="120"/>
      <c r="E42" s="1793" t="str">
        <f>IF(AND(G41&lt;&gt;'2A'!M39,G41&lt;&gt;0),"WARNING: Total Low Income Units does not match Form 2A","")</f>
        <v/>
      </c>
      <c r="F42" s="1793"/>
      <c r="G42" s="1793"/>
      <c r="H42" s="340"/>
    </row>
    <row r="43" spans="2:8" x14ac:dyDescent="0.35">
      <c r="B43" s="339"/>
      <c r="C43" s="342" t="s">
        <v>71</v>
      </c>
      <c r="D43" s="120"/>
      <c r="E43" s="1794"/>
      <c r="F43" s="1794"/>
      <c r="G43" s="1794"/>
      <c r="H43" s="340"/>
    </row>
    <row r="44" spans="2:8" x14ac:dyDescent="0.35">
      <c r="B44" s="339"/>
      <c r="C44" s="1784"/>
      <c r="D44" s="1785"/>
      <c r="E44" s="1785"/>
      <c r="F44" s="1785"/>
      <c r="G44" s="1786"/>
      <c r="H44" s="340"/>
    </row>
    <row r="45" spans="2:8" x14ac:dyDescent="0.35">
      <c r="B45" s="339"/>
      <c r="C45" s="1787"/>
      <c r="D45" s="1788"/>
      <c r="E45" s="1788"/>
      <c r="F45" s="1788"/>
      <c r="G45" s="1789"/>
      <c r="H45" s="340"/>
    </row>
    <row r="46" spans="2:8" x14ac:dyDescent="0.35">
      <c r="B46" s="339"/>
      <c r="C46" s="1787"/>
      <c r="D46" s="1788"/>
      <c r="E46" s="1788"/>
      <c r="F46" s="1788"/>
      <c r="G46" s="1789"/>
      <c r="H46" s="340"/>
    </row>
    <row r="47" spans="2:8" x14ac:dyDescent="0.35">
      <c r="B47" s="339"/>
      <c r="C47" s="1787"/>
      <c r="D47" s="1788"/>
      <c r="E47" s="1788"/>
      <c r="F47" s="1788"/>
      <c r="G47" s="1789"/>
      <c r="H47" s="340"/>
    </row>
    <row r="48" spans="2:8" x14ac:dyDescent="0.35">
      <c r="B48" s="339"/>
      <c r="C48" s="1787"/>
      <c r="D48" s="1788"/>
      <c r="E48" s="1788"/>
      <c r="F48" s="1788"/>
      <c r="G48" s="1789"/>
      <c r="H48" s="340"/>
    </row>
    <row r="49" spans="2:8" x14ac:dyDescent="0.35">
      <c r="B49" s="339"/>
      <c r="C49" s="1787"/>
      <c r="D49" s="1788"/>
      <c r="E49" s="1788"/>
      <c r="F49" s="1788"/>
      <c r="G49" s="1789"/>
      <c r="H49" s="340"/>
    </row>
    <row r="50" spans="2:8" x14ac:dyDescent="0.35">
      <c r="B50" s="339"/>
      <c r="C50" s="1787"/>
      <c r="D50" s="1788"/>
      <c r="E50" s="1788"/>
      <c r="F50" s="1788"/>
      <c r="G50" s="1789"/>
      <c r="H50" s="340"/>
    </row>
    <row r="51" spans="2:8" x14ac:dyDescent="0.35">
      <c r="B51" s="339"/>
      <c r="C51" s="1787"/>
      <c r="D51" s="1788"/>
      <c r="E51" s="1788"/>
      <c r="F51" s="1788"/>
      <c r="G51" s="1789"/>
      <c r="H51" s="340"/>
    </row>
    <row r="52" spans="2:8" x14ac:dyDescent="0.35">
      <c r="B52" s="339"/>
      <c r="C52" s="1787"/>
      <c r="D52" s="1788"/>
      <c r="E52" s="1788"/>
      <c r="F52" s="1788"/>
      <c r="G52" s="1789"/>
      <c r="H52" s="340"/>
    </row>
    <row r="53" spans="2:8" x14ac:dyDescent="0.35">
      <c r="B53" s="339"/>
      <c r="C53" s="1787"/>
      <c r="D53" s="1788"/>
      <c r="E53" s="1788"/>
      <c r="F53" s="1788"/>
      <c r="G53" s="1789"/>
      <c r="H53" s="340"/>
    </row>
    <row r="54" spans="2:8" x14ac:dyDescent="0.35">
      <c r="B54" s="339"/>
      <c r="C54" s="1787"/>
      <c r="D54" s="1788"/>
      <c r="E54" s="1788"/>
      <c r="F54" s="1788"/>
      <c r="G54" s="1789"/>
      <c r="H54" s="340"/>
    </row>
    <row r="55" spans="2:8" x14ac:dyDescent="0.35">
      <c r="B55" s="339"/>
      <c r="C55" s="1787"/>
      <c r="D55" s="1788"/>
      <c r="E55" s="1788"/>
      <c r="F55" s="1788"/>
      <c r="G55" s="1789"/>
      <c r="H55" s="340"/>
    </row>
    <row r="56" spans="2:8" ht="9" customHeight="1" x14ac:dyDescent="0.35">
      <c r="B56" s="339"/>
      <c r="C56" s="1790"/>
      <c r="D56" s="1791"/>
      <c r="E56" s="1791"/>
      <c r="F56" s="1791"/>
      <c r="G56" s="1792"/>
      <c r="H56" s="340"/>
    </row>
    <row r="57" spans="2:8" ht="15" thickBot="1" x14ac:dyDescent="0.4">
      <c r="B57" s="343"/>
      <c r="C57" s="344"/>
      <c r="D57" s="344"/>
      <c r="E57" s="344"/>
      <c r="F57" s="344"/>
      <c r="G57" s="344"/>
      <c r="H57" s="345"/>
    </row>
  </sheetData>
  <sheetProtection algorithmName="SHA-512" hashValue="P3KSILj42JJZYVVyOIHTHn9Op0rwBtysAaTL8+v9BH4j2/IuvdtPTA6vS8EXPXzaTpsaaxz3CQVYf4a0Hk31hA==" saltValue="l/swHdraovEShoV3b0oKJw==" spinCount="100000" sheet="1" formatCells="0" formatColumns="0" formatRows="0"/>
  <mergeCells count="4">
    <mergeCell ref="C16:G16"/>
    <mergeCell ref="C44:G56"/>
    <mergeCell ref="C18:F18"/>
    <mergeCell ref="E42:G43"/>
  </mergeCells>
  <conditionalFormatting sqref="E42:G43">
    <cfRule type="containsText" dxfId="103" priority="1" operator="containsText" text="warning">
      <formula>NOT(ISERROR(SEARCH("warning",E42)))</formula>
    </cfRule>
  </conditionalFormatting>
  <dataValidations count="4">
    <dataValidation type="list" allowBlank="1" showInputMessage="1" showErrorMessage="1" sqref="E21:E40" xr:uid="{00000000-0002-0000-0800-000000000000}">
      <formula1>Res_Type</formula1>
    </dataValidation>
    <dataValidation type="list" allowBlank="1" showInputMessage="1" showErrorMessage="1" sqref="C21:C40" xr:uid="{00000000-0002-0000-0800-000001000000}">
      <formula1>Population_Types</formula1>
    </dataValidation>
    <dataValidation type="list" allowBlank="1" showInputMessage="1" showErrorMessage="1" sqref="F21:F40" xr:uid="{00000000-0002-0000-0800-000002000000}">
      <formula1>Units_or_Beds</formula1>
    </dataValidation>
    <dataValidation type="list" allowBlank="1" showInputMessage="1" showErrorMessage="1" sqref="D21:D40" xr:uid="{00000000-0002-0000-0800-00000300000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Dropdowns</vt:lpstr>
      <vt:lpstr>5 Default Check</vt:lpstr>
      <vt:lpstr>HTF_Insert</vt:lpstr>
      <vt:lpstr>Definitions</vt:lpstr>
      <vt:lpstr>Validations Checklist</vt:lpstr>
      <vt:lpstr>1</vt:lpstr>
      <vt:lpstr>2A</vt:lpstr>
      <vt:lpstr>2B</vt:lpstr>
      <vt:lpstr>3</vt:lpstr>
      <vt:lpstr>4</vt:lpstr>
      <vt:lpstr>5</vt:lpstr>
      <vt:lpstr>6A</vt:lpstr>
      <vt:lpstr>6B</vt:lpstr>
      <vt:lpstr>6C</vt:lpstr>
      <vt:lpstr>LIHTC Insert</vt:lpstr>
      <vt:lpstr>6D</vt:lpstr>
      <vt:lpstr>Calc Sheet Insert</vt:lpstr>
      <vt:lpstr>6E</vt:lpstr>
      <vt:lpstr>7</vt:lpstr>
      <vt:lpstr>Resources Insert</vt:lpstr>
      <vt:lpstr>8A</vt:lpstr>
      <vt:lpstr>8B</vt:lpstr>
      <vt:lpstr>8C</vt:lpstr>
      <vt:lpstr>8D</vt:lpstr>
      <vt:lpstr>8E</vt:lpstr>
      <vt:lpstr>5 Year Budget</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'5 Year Budget'!Print_Area</vt:lpstr>
      <vt:lpstr>'6A'!Print_Area</vt:lpstr>
      <vt:lpstr>'6B'!Print_Area</vt:lpstr>
      <vt:lpstr>'6C'!Print_Area</vt:lpstr>
      <vt:lpstr>'6D'!Print_Area</vt:lpstr>
      <vt:lpstr>'6E'!Print_Area</vt:lpstr>
      <vt:lpstr>'7'!Print_Area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Tippy, Patrick</cp:lastModifiedBy>
  <cp:lastPrinted>2022-05-10T00:20:17Z</cp:lastPrinted>
  <dcterms:created xsi:type="dcterms:W3CDTF">2015-05-06T15:11:33Z</dcterms:created>
  <dcterms:modified xsi:type="dcterms:W3CDTF">2023-06-05T18:48:36Z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